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kr\Desktop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Pol'!$A$1:$U$104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11" i="12" l="1"/>
  <c r="AC94" i="12" l="1"/>
  <c r="F39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1" i="12"/>
  <c r="G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1" i="12"/>
  <c r="G31" i="12" s="1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60" i="12"/>
  <c r="G60" i="12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3" i="12"/>
  <c r="G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7" i="12"/>
  <c r="G87" i="12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G8" i="12" l="1"/>
  <c r="AD94" i="12"/>
  <c r="G39" i="1" s="1"/>
  <c r="G40" i="1" s="1"/>
  <c r="G25" i="1" s="1"/>
  <c r="G26" i="1" s="1"/>
  <c r="F40" i="1"/>
  <c r="G23" i="1" s="1"/>
  <c r="U86" i="12"/>
  <c r="U37" i="12"/>
  <c r="Q86" i="12"/>
  <c r="Q82" i="12"/>
  <c r="U59" i="12"/>
  <c r="I59" i="12"/>
  <c r="Q37" i="12"/>
  <c r="K30" i="12"/>
  <c r="U20" i="12"/>
  <c r="I20" i="12"/>
  <c r="U8" i="12"/>
  <c r="I8" i="12"/>
  <c r="I86" i="12"/>
  <c r="I82" i="12"/>
  <c r="I37" i="12"/>
  <c r="O30" i="12"/>
  <c r="K20" i="12"/>
  <c r="O86" i="12"/>
  <c r="O82" i="12"/>
  <c r="Q59" i="12"/>
  <c r="G59" i="12"/>
  <c r="I51" i="1" s="1"/>
  <c r="O37" i="12"/>
  <c r="U30" i="12"/>
  <c r="I30" i="12"/>
  <c r="Q20" i="12"/>
  <c r="Q8" i="12"/>
  <c r="U82" i="12"/>
  <c r="K59" i="12"/>
  <c r="K8" i="12"/>
  <c r="K86" i="12"/>
  <c r="G86" i="12"/>
  <c r="I53" i="1" s="1"/>
  <c r="K82" i="12"/>
  <c r="O59" i="12"/>
  <c r="K37" i="12"/>
  <c r="Q30" i="12"/>
  <c r="O20" i="12"/>
  <c r="O8" i="12"/>
  <c r="M86" i="12"/>
  <c r="G82" i="12"/>
  <c r="I52" i="1" s="1"/>
  <c r="M83" i="12"/>
  <c r="M82" i="12" s="1"/>
  <c r="M37" i="12"/>
  <c r="M21" i="12"/>
  <c r="M20" i="12" s="1"/>
  <c r="G20" i="12"/>
  <c r="I48" i="1" s="1"/>
  <c r="M30" i="12"/>
  <c r="M60" i="12"/>
  <c r="M59" i="12" s="1"/>
  <c r="M9" i="12"/>
  <c r="M8" i="12" s="1"/>
  <c r="G30" i="12"/>
  <c r="I49" i="1" s="1"/>
  <c r="G37" i="12"/>
  <c r="I50" i="1" s="1"/>
  <c r="G28" i="1" l="1"/>
  <c r="H39" i="1"/>
  <c r="G94" i="12"/>
  <c r="I47" i="1"/>
  <c r="G24" i="1"/>
  <c r="G29" i="1" s="1"/>
  <c r="I54" i="1" l="1"/>
  <c r="I16" i="1"/>
  <c r="I21" i="1" s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<sst xmlns="http://schemas.openxmlformats.org/spreadsheetml/2006/main" count="475" uniqueCount="256">
  <si>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</si>
  <si>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</si>
  <si>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</si>
  <si>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</si>
  <si>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</si>
  <si>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</si>
  <si>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</si>
  <si>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</si>
  <si>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</si>
  <si>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</si>
  <si>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</si>
  <si>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</si>
  <si>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</si>
  <si>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</si>
  <si>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</si>
  <si>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</si>
  <si>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</si>
  <si>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</si>
  <si>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</si>
  <si>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</si>
  <si>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</si>
  <si>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</si>
  <si>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</si>
  <si>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</si>
  <si>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</si>
  <si>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</si>
  <si>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</si>
  <si>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</si>
  <si>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</si>
  <si>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</si>
  <si>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</si>
  <si>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</si>
  <si>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</si>
  <si>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</si>
  <si>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</si>
  <si>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</si>
  <si>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</si>
  <si>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</si>
  <si>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</si>
  <si>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</si>
  <si>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</si>
  <si>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</si>
  <si>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</si>
  <si>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</si>
  <si>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</si>
  <si>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MŠ Otrokovice SO 03 - dešťová kanalizace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</si>
  <si>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</si>
  <si>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</si>
  <si>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</si>
  <si>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</si>
  <si>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</si>
  <si>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</si>
  <si>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</si>
  <si>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</si>
  <si>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Čerpací stanice ČS1</t>
  </si>
  <si>
    <t>3</t>
  </si>
  <si>
    <t>Čerpací stanice ČS2</t>
  </si>
  <si>
    <t>4</t>
  </si>
  <si>
    <t>Retenční nádrž a akumulace</t>
  </si>
  <si>
    <t>8</t>
  </si>
  <si>
    <t>Trubní vedení</t>
  </si>
  <si>
    <t>9</t>
  </si>
  <si>
    <t>Řízené protlaky</t>
  </si>
  <si>
    <t>799</t>
  </si>
  <si>
    <t>HZS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</si>
  <si>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</si>
  <si>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</si>
  <si>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</si>
  <si>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</si>
  <si>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</si>
  <si>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</si>
  <si>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</si>
  <si>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</si>
  <si>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</si>
  <si>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</si>
  <si>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</si>
  <si>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</si>
  <si>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</si>
  <si>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</si>
  <si>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</si>
  <si>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</si>
  <si>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</si>
  <si>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</si>
  <si>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</si>
  <si>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</si>
  <si>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</si>
  <si>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</si>
  <si>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</si>
  <si>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</si>
  <si>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</si>
  <si>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</si>
  <si>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</si>
  <si>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</si>
  <si>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</si>
  <si>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132201110R00</t>
  </si>
  <si>
    <t>Hloubení rýh š.do 80 cm v hor.3 do 50 m3, STROJNĚ</t>
  </si>
  <si>
    <t>m3</t>
  </si>
  <si>
    <t>POL1_0</t>
  </si>
  <si>
    <t>132201119R00</t>
  </si>
  <si>
    <t>Přípl.za lepivost,hloubení rýh 80 cm,hor.3,STROJNĚ</t>
  </si>
  <si>
    <t>131201110R00</t>
  </si>
  <si>
    <t>Hloubení nezapaž. jam hor.3 do 50 m3, STROJNĚ</t>
  </si>
  <si>
    <t>131201119R00</t>
  </si>
  <si>
    <t>Příplatek za lepivost - hloubení nezap.jam v hor.3</t>
  </si>
  <si>
    <t>161101101R00</t>
  </si>
  <si>
    <t>Svislé přemístění výkopku z hor.1-4 do 2,5 m</t>
  </si>
  <si>
    <t>162201102R00</t>
  </si>
  <si>
    <t>Vodorovné přemístění výkopku z hor.1-4 do 50 m</t>
  </si>
  <si>
    <t>451541111R00</t>
  </si>
  <si>
    <t>Lože pod potrubí a šachty ze štěrkodrtě</t>
  </si>
  <si>
    <t>175101101RT2</t>
  </si>
  <si>
    <t xml:space="preserve">Obsyp potrubí bez prohození sypaniny, s dodáním štěrkopísku </t>
  </si>
  <si>
    <t>174101101R00</t>
  </si>
  <si>
    <t>Zásyp jam, rýh, šachet se zhutněním</t>
  </si>
  <si>
    <t>181101111R00</t>
  </si>
  <si>
    <t>Úprava pláně v zářezech se zhutněním - ručně</t>
  </si>
  <si>
    <t>m2</t>
  </si>
  <si>
    <t>199000001R00</t>
  </si>
  <si>
    <t xml:space="preserve">Nakládání, odvoz a uložení přebytečné zeminy , na skládku </t>
  </si>
  <si>
    <t>20001</t>
  </si>
  <si>
    <t>Čerpací stanice 1500x4050 mm betonová, obslužný otvor 900x600 mm</t>
  </si>
  <si>
    <t>kus</t>
  </si>
  <si>
    <t>20002</t>
  </si>
  <si>
    <t>Čerpadlo Q=3  l/s, H=7 m, 1,1 kW/2750 ot.min-1, litina, spouštěcí zařízení do 4,5 m</t>
  </si>
  <si>
    <t>20003</t>
  </si>
  <si>
    <t>Technologické vystrojení - rozvody DN50 plast, 2xZK DN50, 2xŠ DN50, řetez, spoj.materiál</t>
  </si>
  <si>
    <t>20004</t>
  </si>
  <si>
    <t>El.rozvaděč pro dvě čerpadla akustická signalizace, ruční režim chodu, spínání 3x plovákovým spínečem</t>
  </si>
  <si>
    <t>20005</t>
  </si>
  <si>
    <t>Kompozitový poklop 900x600 mm, třída B, uzamykatelný</t>
  </si>
  <si>
    <t>20006</t>
  </si>
  <si>
    <t>Vstupní nerezový žebřík</t>
  </si>
  <si>
    <t>20007</t>
  </si>
  <si>
    <t>Výsuvná nerezová madla</t>
  </si>
  <si>
    <t>20008</t>
  </si>
  <si>
    <t>Montáž technologického vystrojení , uvedení do provozu</t>
  </si>
  <si>
    <t>20009</t>
  </si>
  <si>
    <t>Doprava zboží na stavbu</t>
  </si>
  <si>
    <t>30001</t>
  </si>
  <si>
    <t>Čerpací stanice 1240x4420 mm betonová, obslužný otvor 600x600 mm</t>
  </si>
  <si>
    <t>30002</t>
  </si>
  <si>
    <t>Ponorné čerpadlo s tlakovým spínačem pro čerpání , dešťové vody, Q=80  l/min, H=46 m</t>
  </si>
  <si>
    <t>30003</t>
  </si>
  <si>
    <t>Technologické vystrojení - rozvody DN50 , ZK DN50, KK DN50</t>
  </si>
  <si>
    <t>30004</t>
  </si>
  <si>
    <t>Kompozitový poklop 600x600 mm, třída B, uzamykatelný</t>
  </si>
  <si>
    <t>30005</t>
  </si>
  <si>
    <t>30006</t>
  </si>
  <si>
    <t>40001</t>
  </si>
  <si>
    <t>Akumulační box NG rPP 1,2x0,6x0,4 m</t>
  </si>
  <si>
    <t>40002</t>
  </si>
  <si>
    <t>Dno boxu NG</t>
  </si>
  <si>
    <t>40003</t>
  </si>
  <si>
    <t>Deska boční NG</t>
  </si>
  <si>
    <t>40004</t>
  </si>
  <si>
    <t>Hrdlo vstupní NG DN315/200</t>
  </si>
  <si>
    <t>40005</t>
  </si>
  <si>
    <t>Adaptér šachtový NG DN425</t>
  </si>
  <si>
    <t>40006</t>
  </si>
  <si>
    <t>Roura šachtová 425, 2 m</t>
  </si>
  <si>
    <t>40007</t>
  </si>
  <si>
    <t>Roura teleskopická 425/375 s těsněním</t>
  </si>
  <si>
    <t>40008</t>
  </si>
  <si>
    <t>Poklop litinový 425/B125 do teleskopu</t>
  </si>
  <si>
    <t>40009</t>
  </si>
  <si>
    <t>Montáž boxů a šachet</t>
  </si>
  <si>
    <t>kpl</t>
  </si>
  <si>
    <t>40010</t>
  </si>
  <si>
    <t>Textilní vrstva ochranná na ploše vodorovné D+M</t>
  </si>
  <si>
    <t>40011</t>
  </si>
  <si>
    <t>Izolace proti tlak. vodě fólií na ploše vodorovné, D+M</t>
  </si>
  <si>
    <t>40012</t>
  </si>
  <si>
    <t>Textilní vrstva podkladní na ploše vodorovné D+M</t>
  </si>
  <si>
    <t>40013</t>
  </si>
  <si>
    <t>Textilní vrstva ochranná na ploše svislé D+M</t>
  </si>
  <si>
    <t>40014</t>
  </si>
  <si>
    <t>izolace proti tlakové vodě fólií na ploše svislé, D+M</t>
  </si>
  <si>
    <t>40015</t>
  </si>
  <si>
    <t>Textilní vrstva podkladní na ploše svislé D+M</t>
  </si>
  <si>
    <t>40016</t>
  </si>
  <si>
    <t>Zpětný spoj D+M</t>
  </si>
  <si>
    <t>mb</t>
  </si>
  <si>
    <t>40017</t>
  </si>
  <si>
    <t>Kontrola izolace (jehl.zk.+pojist.zálivka spojů), D+M</t>
  </si>
  <si>
    <t>40018</t>
  </si>
  <si>
    <t>Trubní prostup - nátok / odtok, odvětrání D+M</t>
  </si>
  <si>
    <t>40019</t>
  </si>
  <si>
    <t>Trubní prostup - revizní šachta D+M</t>
  </si>
  <si>
    <t>40020</t>
  </si>
  <si>
    <t>Opracování rohů, koutů prostorovou tvarovkou, D+M</t>
  </si>
  <si>
    <t>40021</t>
  </si>
  <si>
    <t>80001</t>
  </si>
  <si>
    <t>Vložení šachty Š4 do stávajícího kanal. potrubí</t>
  </si>
  <si>
    <t>80002</t>
  </si>
  <si>
    <t>Přepojení vnitřní kanalizace DN150</t>
  </si>
  <si>
    <t>80003</t>
  </si>
  <si>
    <t>Přepojení kanalizace na nové lapače stř.splavenin</t>
  </si>
  <si>
    <t>894432112R00</t>
  </si>
  <si>
    <t>Osazení plastové šachty revizní prům.400 mm</t>
  </si>
  <si>
    <t>894431111R00</t>
  </si>
  <si>
    <t>Osazení plastové šachty z dílů prům.1000 mm</t>
  </si>
  <si>
    <t>Š2</t>
  </si>
  <si>
    <t>Kanalizační šachta plast DN400 s poklopem A15 , hl. 2,5 m</t>
  </si>
  <si>
    <t>Š3</t>
  </si>
  <si>
    <t>Kanalizační šachta plast DN400 s poklopem A15 , hl. 1 m</t>
  </si>
  <si>
    <t>Š4</t>
  </si>
  <si>
    <t>Kanalizační šachta plast DN1000 s poklopem A15 , hl. 2,6 m</t>
  </si>
  <si>
    <t>721176224R00</t>
  </si>
  <si>
    <t>Potrubí KG svodné (ležaté) v zemi D 160 x 4,0 mm</t>
  </si>
  <si>
    <t>m</t>
  </si>
  <si>
    <t>721176225R00</t>
  </si>
  <si>
    <t>Potrubí KG svodné (ležaté) v zemi D 200 x 4,9 mm</t>
  </si>
  <si>
    <t>Folie</t>
  </si>
  <si>
    <t xml:space="preserve">Výstražná fólie POZOR KANALIZACE 300x0,08mm </t>
  </si>
  <si>
    <t>POL3_0</t>
  </si>
  <si>
    <t>721290112R00</t>
  </si>
  <si>
    <t>Zkouška těsnosti kanalizace vodou DN 200</t>
  </si>
  <si>
    <t>230180014R00</t>
  </si>
  <si>
    <t>Montáž trub z plastických hmot PE, PP, 40 x 3,6</t>
  </si>
  <si>
    <t>230180018R00</t>
  </si>
  <si>
    <t>Montáž trub z plastických hmot PE, PP, 50 x 4,5</t>
  </si>
  <si>
    <t>286136746R</t>
  </si>
  <si>
    <t>Trubka vodovodní Wavin TS PE 100 RC, rozměr 40 x 3,7 mm, SDR 11</t>
  </si>
  <si>
    <t>286136747R</t>
  </si>
  <si>
    <t>Trubka vodovodní Wavin TS PE 100 RC, rozměr 50 x 4,6 mm, SDR 11</t>
  </si>
  <si>
    <t xml:space="preserve">Výstražná fólie POZOR VODA 300x0,08mm </t>
  </si>
  <si>
    <t>H07V U 2,5</t>
  </si>
  <si>
    <t xml:space="preserve">Drát zemnící H07 V-U 2,5 ZL/Z/CY/ </t>
  </si>
  <si>
    <t>722280108R00</t>
  </si>
  <si>
    <t>Tlaková zkouška vodovodního potrubí DN 50 mm</t>
  </si>
  <si>
    <t>Lapač</t>
  </si>
  <si>
    <t>Lapač střešních splavenin DN110/125 s kloubem</t>
  </si>
  <si>
    <t>Vpust</t>
  </si>
  <si>
    <t>Terasová vpust DN110</t>
  </si>
  <si>
    <t>7219001 T00</t>
  </si>
  <si>
    <t>Montáž kanalizačních prvků</t>
  </si>
  <si>
    <t>90001</t>
  </si>
  <si>
    <t>Pod budovou školy protlak DN150 + trubka PE DN150</t>
  </si>
  <si>
    <t>90002</t>
  </si>
  <si>
    <t>Z Š2 do Š4 protlak DN200 + trubka PE DN200</t>
  </si>
  <si>
    <t>90003</t>
  </si>
  <si>
    <t>Z Š1 do ČS1 protlak DN50 + trubka PE DN50</t>
  </si>
  <si>
    <t>Sekací a vrtací práce, zapravení</t>
  </si>
  <si>
    <t>Doprava</t>
  </si>
  <si>
    <t>Režijní náklady</t>
  </si>
  <si>
    <t>Nepředvídatelné práce dle skutečnosti</t>
  </si>
  <si>
    <t>hod</t>
  </si>
  <si>
    <t>5</t>
  </si>
  <si>
    <t xml:space="preserve">Konzultace s projektantem </t>
  </si>
  <si>
    <t>6</t>
  </si>
  <si>
    <t>Geodetické zaměření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</si>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</sst>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79" t="s">
        <v>40</v>
      </c>
      <c r="C2" s="80"/>
      <c r="D2" s="242" t="s">
        <v>45</v>
      </c>
      <c r="E2" s="243"/>
      <c r="F2" s="243"/>
      <c r="G2" s="243"/>
      <c r="H2" s="243"/>
      <c r="I2" s="243"/>
      <c r="J2" s="244"/>
      <c r="O2" s="2"/>
    </row>
    <row r="3" spans="1:15" ht="23.25" hidden="1" customHeight="1" x14ac:dyDescent="0.2">
      <c r="A3" s="4"/>
      <c r="B3" s="81" t="s">
        <v>43</v>
      </c>
      <c r="C3" s="82"/>
      <c r="D3" s="205"/>
      <c r="E3" s="206"/>
      <c r="F3" s="206"/>
      <c r="G3" s="206"/>
      <c r="H3" s="206"/>
      <c r="I3" s="206"/>
      <c r="J3" s="207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SUMIF(F47:F53,A16,I47:I53)+SUMIF(F47:F53,"PSU",I47:I53)</f>
        <v>0</v>
      </c>
      <c r="J16" s="23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SUMIF(F47:F53,A17,I47:I53)</f>
        <v>0</v>
      </c>
      <c r="J17" s="23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SUMIF(F47:F53,A18,I47:I53)</f>
        <v>0</v>
      </c>
      <c r="J18" s="234"/>
    </row>
    <row r="19" spans="1:10" ht="23.25" customHeight="1" x14ac:dyDescent="0.2">
      <c r="A19" s="139" t="s">
        <v>65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SUMIF(F47:F53,A19,I47:I53)</f>
        <v>0</v>
      </c>
      <c r="J19" s="234"/>
    </row>
    <row r="20" spans="1:10" ht="23.25" customHeight="1" x14ac:dyDescent="0.2">
      <c r="A20" s="139" t="s">
        <v>66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SUMIF(F47:F53,A20,I47:I53)</f>
        <v>0</v>
      </c>
      <c r="J20" s="234"/>
    </row>
    <row r="21" spans="1:10" ht="23.25" customHeight="1" x14ac:dyDescent="0.2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45866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46</v>
      </c>
      <c r="C39" s="208" t="s">
        <v>45</v>
      </c>
      <c r="D39" s="209"/>
      <c r="E39" s="209"/>
      <c r="F39" s="106">
        <f>'Rozpočet Pol'!AC94</f>
        <v>0</v>
      </c>
      <c r="G39" s="107">
        <f>'Rozpočet Pol'!AD94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0" t="s">
        <v>47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49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50</v>
      </c>
      <c r="G46" s="127"/>
      <c r="H46" s="127"/>
      <c r="I46" s="213" t="s">
        <v>28</v>
      </c>
      <c r="J46" s="213"/>
    </row>
    <row r="47" spans="1:10" ht="25.5" customHeight="1" x14ac:dyDescent="0.2">
      <c r="A47" s="120"/>
      <c r="B47" s="128" t="s">
        <v>51</v>
      </c>
      <c r="C47" s="215" t="s">
        <v>52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 x14ac:dyDescent="0.2">
      <c r="A48" s="120"/>
      <c r="B48" s="122" t="s">
        <v>53</v>
      </c>
      <c r="C48" s="200" t="s">
        <v>54</v>
      </c>
      <c r="D48" s="201"/>
      <c r="E48" s="201"/>
      <c r="F48" s="132" t="s">
        <v>23</v>
      </c>
      <c r="G48" s="133"/>
      <c r="H48" s="133"/>
      <c r="I48" s="199">
        <f>'Rozpočet Pol'!G20</f>
        <v>0</v>
      </c>
      <c r="J48" s="199"/>
    </row>
    <row r="49" spans="1:10" ht="25.5" customHeight="1" x14ac:dyDescent="0.2">
      <c r="A49" s="120"/>
      <c r="B49" s="122" t="s">
        <v>55</v>
      </c>
      <c r="C49" s="200" t="s">
        <v>56</v>
      </c>
      <c r="D49" s="201"/>
      <c r="E49" s="201"/>
      <c r="F49" s="132" t="s">
        <v>23</v>
      </c>
      <c r="G49" s="133"/>
      <c r="H49" s="133"/>
      <c r="I49" s="199">
        <f>'Rozpočet Pol'!G30</f>
        <v>0</v>
      </c>
      <c r="J49" s="199"/>
    </row>
    <row r="50" spans="1:10" ht="25.5" customHeight="1" x14ac:dyDescent="0.2">
      <c r="A50" s="120"/>
      <c r="B50" s="122" t="s">
        <v>57</v>
      </c>
      <c r="C50" s="200" t="s">
        <v>58</v>
      </c>
      <c r="D50" s="201"/>
      <c r="E50" s="201"/>
      <c r="F50" s="132" t="s">
        <v>23</v>
      </c>
      <c r="G50" s="133"/>
      <c r="H50" s="133"/>
      <c r="I50" s="199">
        <f>'Rozpočet Pol'!G37</f>
        <v>0</v>
      </c>
      <c r="J50" s="199"/>
    </row>
    <row r="51" spans="1:10" ht="25.5" customHeight="1" x14ac:dyDescent="0.2">
      <c r="A51" s="120"/>
      <c r="B51" s="122" t="s">
        <v>59</v>
      </c>
      <c r="C51" s="200" t="s">
        <v>60</v>
      </c>
      <c r="D51" s="201"/>
      <c r="E51" s="201"/>
      <c r="F51" s="132" t="s">
        <v>23</v>
      </c>
      <c r="G51" s="133"/>
      <c r="H51" s="133"/>
      <c r="I51" s="199">
        <f>'Rozpočet Pol'!G59</f>
        <v>0</v>
      </c>
      <c r="J51" s="199"/>
    </row>
    <row r="52" spans="1:10" ht="25.5" customHeight="1" x14ac:dyDescent="0.2">
      <c r="A52" s="120"/>
      <c r="B52" s="122" t="s">
        <v>61</v>
      </c>
      <c r="C52" s="200" t="s">
        <v>62</v>
      </c>
      <c r="D52" s="201"/>
      <c r="E52" s="201"/>
      <c r="F52" s="132" t="s">
        <v>23</v>
      </c>
      <c r="G52" s="133"/>
      <c r="H52" s="133"/>
      <c r="I52" s="199">
        <f>'Rozpočet Pol'!G82</f>
        <v>0</v>
      </c>
      <c r="J52" s="199"/>
    </row>
    <row r="53" spans="1:10" ht="25.5" customHeight="1" x14ac:dyDescent="0.2">
      <c r="A53" s="120"/>
      <c r="B53" s="129" t="s">
        <v>63</v>
      </c>
      <c r="C53" s="203" t="s">
        <v>64</v>
      </c>
      <c r="D53" s="204"/>
      <c r="E53" s="204"/>
      <c r="F53" s="134" t="s">
        <v>23</v>
      </c>
      <c r="G53" s="135"/>
      <c r="H53" s="135"/>
      <c r="I53" s="202">
        <f>'Rozpočet Pol'!G86</f>
        <v>0</v>
      </c>
      <c r="J53" s="202"/>
    </row>
    <row r="54" spans="1:10" ht="25.5" customHeight="1" x14ac:dyDescent="0.2">
      <c r="A54" s="121"/>
      <c r="B54" s="125" t="s">
        <v>1</v>
      </c>
      <c r="C54" s="125"/>
      <c r="D54" s="126"/>
      <c r="E54" s="126"/>
      <c r="F54" s="136"/>
      <c r="G54" s="137"/>
      <c r="H54" s="137"/>
      <c r="I54" s="198">
        <f>SUM(I47:I53)</f>
        <v>0</v>
      </c>
      <c r="J54" s="198"/>
    </row>
    <row r="55" spans="1:10" x14ac:dyDescent="0.2">
      <c r="F55" s="138"/>
      <c r="G55" s="94"/>
      <c r="H55" s="138"/>
      <c r="I55" s="94"/>
      <c r="J55" s="94"/>
    </row>
    <row r="56" spans="1:10" x14ac:dyDescent="0.2">
      <c r="F56" s="138"/>
      <c r="G56" s="94"/>
      <c r="H56" s="138"/>
      <c r="I56" s="94"/>
      <c r="J56" s="94"/>
    </row>
    <row r="57" spans="1:10" x14ac:dyDescent="0.2">
      <c r="F57" s="138"/>
      <c r="G57" s="94"/>
      <c r="H57" s="138"/>
      <c r="I57" s="94"/>
      <c r="J5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4:J54"/>
    <mergeCell ref="I51:J51"/>
    <mergeCell ref="C51:E51"/>
    <mergeCell ref="I52:J52"/>
    <mergeCell ref="C52:E52"/>
    <mergeCell ref="I53:J53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41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4"/>
  <sheetViews>
    <sheetView tabSelected="1" workbookViewId="0">
      <selection activeCell="W8" sqref="W8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68</v>
      </c>
    </row>
    <row r="2" spans="1:60" ht="24.95" customHeight="1" x14ac:dyDescent="0.2">
      <c r="A2" s="143" t="s">
        <v>67</v>
      </c>
      <c r="B2" s="141"/>
      <c r="C2" s="251" t="s">
        <v>45</v>
      </c>
      <c r="D2" s="252"/>
      <c r="E2" s="252"/>
      <c r="F2" s="252"/>
      <c r="G2" s="253"/>
      <c r="AE2" t="s">
        <v>69</v>
      </c>
    </row>
    <row r="3" spans="1:60" ht="24.95" hidden="1" customHeight="1" x14ac:dyDescent="0.2">
      <c r="A3" s="144" t="s">
        <v>7</v>
      </c>
      <c r="B3" s="142"/>
      <c r="C3" s="254"/>
      <c r="D3" s="255"/>
      <c r="E3" s="255"/>
      <c r="F3" s="255"/>
      <c r="G3" s="256"/>
      <c r="AE3" t="s">
        <v>70</v>
      </c>
    </row>
    <row r="4" spans="1:60" ht="24.95" hidden="1" customHeight="1" x14ac:dyDescent="0.2">
      <c r="A4" s="144" t="s">
        <v>8</v>
      </c>
      <c r="B4" s="142"/>
      <c r="C4" s="254"/>
      <c r="D4" s="255"/>
      <c r="E4" s="255"/>
      <c r="F4" s="255"/>
      <c r="G4" s="256"/>
      <c r="AE4" t="s">
        <v>71</v>
      </c>
    </row>
    <row r="5" spans="1:60" hidden="1" x14ac:dyDescent="0.2">
      <c r="A5" s="145" t="s">
        <v>72</v>
      </c>
      <c r="B5" s="146"/>
      <c r="C5" s="147"/>
      <c r="D5" s="148"/>
      <c r="E5" s="148"/>
      <c r="F5" s="148"/>
      <c r="G5" s="149"/>
      <c r="AE5" t="s">
        <v>73</v>
      </c>
    </row>
    <row r="7" spans="1:60" ht="38.25" x14ac:dyDescent="0.2">
      <c r="A7" s="154" t="s">
        <v>74</v>
      </c>
      <c r="B7" s="155" t="s">
        <v>75</v>
      </c>
      <c r="C7" s="155" t="s">
        <v>76</v>
      </c>
      <c r="D7" s="154" t="s">
        <v>77</v>
      </c>
      <c r="E7" s="154" t="s">
        <v>78</v>
      </c>
      <c r="F7" s="150" t="s">
        <v>79</v>
      </c>
      <c r="G7" s="171" t="s">
        <v>28</v>
      </c>
      <c r="H7" s="172" t="s">
        <v>29</v>
      </c>
      <c r="I7" s="172" t="s">
        <v>80</v>
      </c>
      <c r="J7" s="172" t="s">
        <v>30</v>
      </c>
      <c r="K7" s="172" t="s">
        <v>81</v>
      </c>
      <c r="L7" s="172" t="s">
        <v>82</v>
      </c>
      <c r="M7" s="172" t="s">
        <v>83</v>
      </c>
      <c r="N7" s="172" t="s">
        <v>84</v>
      </c>
      <c r="O7" s="172" t="s">
        <v>85</v>
      </c>
      <c r="P7" s="172" t="s">
        <v>86</v>
      </c>
      <c r="Q7" s="172" t="s">
        <v>87</v>
      </c>
      <c r="R7" s="172" t="s">
        <v>88</v>
      </c>
      <c r="S7" s="172" t="s">
        <v>89</v>
      </c>
      <c r="T7" s="172" t="s">
        <v>90</v>
      </c>
      <c r="U7" s="157" t="s">
        <v>91</v>
      </c>
    </row>
    <row r="8" spans="1:60" x14ac:dyDescent="0.2">
      <c r="A8" s="173" t="s">
        <v>92</v>
      </c>
      <c r="B8" s="174" t="s">
        <v>51</v>
      </c>
      <c r="C8" s="175" t="s">
        <v>52</v>
      </c>
      <c r="D8" s="176"/>
      <c r="E8" s="177"/>
      <c r="F8" s="178"/>
      <c r="G8" s="178">
        <f>SUMIF(AE9:AE19,"&lt;&gt;NOR",G9:G19)</f>
        <v>0</v>
      </c>
      <c r="H8" s="178"/>
      <c r="I8" s="178">
        <f>SUM(I9:I19)</f>
        <v>0</v>
      </c>
      <c r="J8" s="178"/>
      <c r="K8" s="178">
        <f>SUM(K9:K19)</f>
        <v>0</v>
      </c>
      <c r="L8" s="178"/>
      <c r="M8" s="178">
        <f>SUM(M9:M19)</f>
        <v>0</v>
      </c>
      <c r="N8" s="156"/>
      <c r="O8" s="156">
        <f>SUM(O9:O19)</f>
        <v>136.06799999999998</v>
      </c>
      <c r="P8" s="156"/>
      <c r="Q8" s="156">
        <f>SUM(Q9:Q19)</f>
        <v>0</v>
      </c>
      <c r="R8" s="156"/>
      <c r="S8" s="156"/>
      <c r="T8" s="173"/>
      <c r="U8" s="156">
        <f>SUM(U9:U19)</f>
        <v>398.28</v>
      </c>
      <c r="AE8" t="s">
        <v>93</v>
      </c>
    </row>
    <row r="9" spans="1:60" outlineLevel="1" x14ac:dyDescent="0.2">
      <c r="A9" s="152">
        <v>1</v>
      </c>
      <c r="B9" s="158" t="s">
        <v>94</v>
      </c>
      <c r="C9" s="191" t="s">
        <v>95</v>
      </c>
      <c r="D9" s="160" t="s">
        <v>96</v>
      </c>
      <c r="E9" s="166">
        <v>163</v>
      </c>
      <c r="F9" s="168">
        <f t="shared" ref="F9:F19" si="0">H9+J9</f>
        <v>0</v>
      </c>
      <c r="G9" s="169">
        <f t="shared" ref="G9:G19" si="1">ROUND(E9*F9,2)</f>
        <v>0</v>
      </c>
      <c r="H9" s="169"/>
      <c r="I9" s="169">
        <f t="shared" ref="I9:I19" si="2">ROUND(E9*H9,2)</f>
        <v>0</v>
      </c>
      <c r="J9" s="169"/>
      <c r="K9" s="169">
        <f t="shared" ref="K9:K19" si="3">ROUND(E9*J9,2)</f>
        <v>0</v>
      </c>
      <c r="L9" s="169">
        <v>21</v>
      </c>
      <c r="M9" s="169">
        <f t="shared" ref="M9:M19" si="4">G9*(1+L9/100)</f>
        <v>0</v>
      </c>
      <c r="N9" s="161">
        <v>0</v>
      </c>
      <c r="O9" s="161">
        <f t="shared" ref="O9:O19" si="5">ROUND(E9*N9,5)</f>
        <v>0</v>
      </c>
      <c r="P9" s="161">
        <v>0</v>
      </c>
      <c r="Q9" s="161">
        <f t="shared" ref="Q9:Q19" si="6">ROUND(E9*P9,5)</f>
        <v>0</v>
      </c>
      <c r="R9" s="161"/>
      <c r="S9" s="161"/>
      <c r="T9" s="162">
        <v>0.42</v>
      </c>
      <c r="U9" s="161">
        <f t="shared" ref="U9:U19" si="7">ROUND(E9*T9,2)</f>
        <v>68.459999999999994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97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2</v>
      </c>
      <c r="B10" s="158" t="s">
        <v>98</v>
      </c>
      <c r="C10" s="191" t="s">
        <v>99</v>
      </c>
      <c r="D10" s="160" t="s">
        <v>96</v>
      </c>
      <c r="E10" s="166">
        <v>163</v>
      </c>
      <c r="F10" s="168">
        <f t="shared" si="0"/>
        <v>0</v>
      </c>
      <c r="G10" s="169">
        <f t="shared" si="1"/>
        <v>0</v>
      </c>
      <c r="H10" s="169"/>
      <c r="I10" s="169">
        <f t="shared" si="2"/>
        <v>0</v>
      </c>
      <c r="J10" s="169"/>
      <c r="K10" s="169">
        <f t="shared" si="3"/>
        <v>0</v>
      </c>
      <c r="L10" s="169">
        <v>21</v>
      </c>
      <c r="M10" s="169">
        <f t="shared" si="4"/>
        <v>0</v>
      </c>
      <c r="N10" s="161">
        <v>0</v>
      </c>
      <c r="O10" s="161">
        <f t="shared" si="5"/>
        <v>0</v>
      </c>
      <c r="P10" s="161">
        <v>0</v>
      </c>
      <c r="Q10" s="161">
        <f t="shared" si="6"/>
        <v>0</v>
      </c>
      <c r="R10" s="161"/>
      <c r="S10" s="161"/>
      <c r="T10" s="162">
        <v>0.38979999999999998</v>
      </c>
      <c r="U10" s="161">
        <f t="shared" si="7"/>
        <v>63.54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97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3</v>
      </c>
      <c r="B11" s="158" t="s">
        <v>100</v>
      </c>
      <c r="C11" s="191" t="s">
        <v>101</v>
      </c>
      <c r="D11" s="160" t="s">
        <v>96</v>
      </c>
      <c r="E11" s="166">
        <v>63</v>
      </c>
      <c r="F11" s="168">
        <f t="shared" si="0"/>
        <v>0</v>
      </c>
      <c r="G11" s="169">
        <f t="shared" si="1"/>
        <v>0</v>
      </c>
      <c r="H11" s="169"/>
      <c r="I11" s="169">
        <f t="shared" si="2"/>
        <v>0</v>
      </c>
      <c r="J11" s="169"/>
      <c r="K11" s="169">
        <f t="shared" si="3"/>
        <v>0</v>
      </c>
      <c r="L11" s="169">
        <v>21</v>
      </c>
      <c r="M11" s="169">
        <f t="shared" si="4"/>
        <v>0</v>
      </c>
      <c r="N11" s="161">
        <v>0</v>
      </c>
      <c r="O11" s="161">
        <f t="shared" si="5"/>
        <v>0</v>
      </c>
      <c r="P11" s="161">
        <v>0</v>
      </c>
      <c r="Q11" s="161">
        <f t="shared" si="6"/>
        <v>0</v>
      </c>
      <c r="R11" s="161"/>
      <c r="S11" s="161"/>
      <c r="T11" s="162">
        <v>0.26666000000000001</v>
      </c>
      <c r="U11" s="161">
        <f t="shared" si="7"/>
        <v>16.8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97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4</v>
      </c>
      <c r="B12" s="158" t="s">
        <v>102</v>
      </c>
      <c r="C12" s="191" t="s">
        <v>103</v>
      </c>
      <c r="D12" s="160" t="s">
        <v>96</v>
      </c>
      <c r="E12" s="166">
        <v>63</v>
      </c>
      <c r="F12" s="168">
        <f t="shared" si="0"/>
        <v>0</v>
      </c>
      <c r="G12" s="169">
        <f t="shared" si="1"/>
        <v>0</v>
      </c>
      <c r="H12" s="169"/>
      <c r="I12" s="169">
        <f t="shared" si="2"/>
        <v>0</v>
      </c>
      <c r="J12" s="169"/>
      <c r="K12" s="169">
        <f t="shared" si="3"/>
        <v>0</v>
      </c>
      <c r="L12" s="169">
        <v>21</v>
      </c>
      <c r="M12" s="169">
        <f t="shared" si="4"/>
        <v>0</v>
      </c>
      <c r="N12" s="161">
        <v>0</v>
      </c>
      <c r="O12" s="161">
        <f t="shared" si="5"/>
        <v>0</v>
      </c>
      <c r="P12" s="161">
        <v>0</v>
      </c>
      <c r="Q12" s="161">
        <f t="shared" si="6"/>
        <v>0</v>
      </c>
      <c r="R12" s="161"/>
      <c r="S12" s="161"/>
      <c r="T12" s="162">
        <v>0.04</v>
      </c>
      <c r="U12" s="161">
        <f t="shared" si="7"/>
        <v>2.52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97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5</v>
      </c>
      <c r="B13" s="158" t="s">
        <v>104</v>
      </c>
      <c r="C13" s="191" t="s">
        <v>105</v>
      </c>
      <c r="D13" s="160" t="s">
        <v>96</v>
      </c>
      <c r="E13" s="166">
        <v>226</v>
      </c>
      <c r="F13" s="168">
        <f t="shared" si="0"/>
        <v>0</v>
      </c>
      <c r="G13" s="169">
        <f t="shared" si="1"/>
        <v>0</v>
      </c>
      <c r="H13" s="169"/>
      <c r="I13" s="169">
        <f t="shared" si="2"/>
        <v>0</v>
      </c>
      <c r="J13" s="169"/>
      <c r="K13" s="169">
        <f t="shared" si="3"/>
        <v>0</v>
      </c>
      <c r="L13" s="169">
        <v>21</v>
      </c>
      <c r="M13" s="169">
        <f t="shared" si="4"/>
        <v>0</v>
      </c>
      <c r="N13" s="161">
        <v>0</v>
      </c>
      <c r="O13" s="161">
        <f t="shared" si="5"/>
        <v>0</v>
      </c>
      <c r="P13" s="161">
        <v>0</v>
      </c>
      <c r="Q13" s="161">
        <f t="shared" si="6"/>
        <v>0</v>
      </c>
      <c r="R13" s="161"/>
      <c r="S13" s="161"/>
      <c r="T13" s="162">
        <v>0.34</v>
      </c>
      <c r="U13" s="161">
        <f t="shared" si="7"/>
        <v>76.84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97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6</v>
      </c>
      <c r="B14" s="158" t="s">
        <v>106</v>
      </c>
      <c r="C14" s="191" t="s">
        <v>107</v>
      </c>
      <c r="D14" s="160" t="s">
        <v>96</v>
      </c>
      <c r="E14" s="166">
        <v>226</v>
      </c>
      <c r="F14" s="168">
        <f t="shared" si="0"/>
        <v>0</v>
      </c>
      <c r="G14" s="169">
        <f t="shared" si="1"/>
        <v>0</v>
      </c>
      <c r="H14" s="169"/>
      <c r="I14" s="169">
        <f t="shared" si="2"/>
        <v>0</v>
      </c>
      <c r="J14" s="169"/>
      <c r="K14" s="169">
        <f t="shared" si="3"/>
        <v>0</v>
      </c>
      <c r="L14" s="169">
        <v>21</v>
      </c>
      <c r="M14" s="169">
        <f t="shared" si="4"/>
        <v>0</v>
      </c>
      <c r="N14" s="161">
        <v>0</v>
      </c>
      <c r="O14" s="161">
        <f t="shared" si="5"/>
        <v>0</v>
      </c>
      <c r="P14" s="161">
        <v>0</v>
      </c>
      <c r="Q14" s="161">
        <f t="shared" si="6"/>
        <v>0</v>
      </c>
      <c r="R14" s="161"/>
      <c r="S14" s="161"/>
      <c r="T14" s="162">
        <v>7.3999999999999996E-2</v>
      </c>
      <c r="U14" s="161">
        <f t="shared" si="7"/>
        <v>16.72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97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7</v>
      </c>
      <c r="B15" s="158" t="s">
        <v>108</v>
      </c>
      <c r="C15" s="191" t="s">
        <v>109</v>
      </c>
      <c r="D15" s="160" t="s">
        <v>96</v>
      </c>
      <c r="E15" s="166">
        <v>20</v>
      </c>
      <c r="F15" s="168">
        <f t="shared" si="0"/>
        <v>0</v>
      </c>
      <c r="G15" s="169">
        <f t="shared" si="1"/>
        <v>0</v>
      </c>
      <c r="H15" s="169"/>
      <c r="I15" s="169">
        <f t="shared" si="2"/>
        <v>0</v>
      </c>
      <c r="J15" s="169"/>
      <c r="K15" s="169">
        <f t="shared" si="3"/>
        <v>0</v>
      </c>
      <c r="L15" s="169">
        <v>21</v>
      </c>
      <c r="M15" s="169">
        <f t="shared" si="4"/>
        <v>0</v>
      </c>
      <c r="N15" s="161">
        <v>1.7034</v>
      </c>
      <c r="O15" s="161">
        <f t="shared" si="5"/>
        <v>34.067999999999998</v>
      </c>
      <c r="P15" s="161">
        <v>0</v>
      </c>
      <c r="Q15" s="161">
        <f t="shared" si="6"/>
        <v>0</v>
      </c>
      <c r="R15" s="161"/>
      <c r="S15" s="161"/>
      <c r="T15" s="162">
        <v>1.3</v>
      </c>
      <c r="U15" s="161">
        <f t="shared" si="7"/>
        <v>26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97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2">
        <v>8</v>
      </c>
      <c r="B16" s="158" t="s">
        <v>110</v>
      </c>
      <c r="C16" s="191" t="s">
        <v>111</v>
      </c>
      <c r="D16" s="160" t="s">
        <v>96</v>
      </c>
      <c r="E16" s="166">
        <v>60</v>
      </c>
      <c r="F16" s="168">
        <f t="shared" si="0"/>
        <v>0</v>
      </c>
      <c r="G16" s="169">
        <f t="shared" si="1"/>
        <v>0</v>
      </c>
      <c r="H16" s="169"/>
      <c r="I16" s="169">
        <f t="shared" si="2"/>
        <v>0</v>
      </c>
      <c r="J16" s="169"/>
      <c r="K16" s="169">
        <f t="shared" si="3"/>
        <v>0</v>
      </c>
      <c r="L16" s="169">
        <v>21</v>
      </c>
      <c r="M16" s="169">
        <f t="shared" si="4"/>
        <v>0</v>
      </c>
      <c r="N16" s="161">
        <v>1.7</v>
      </c>
      <c r="O16" s="161">
        <f t="shared" si="5"/>
        <v>102</v>
      </c>
      <c r="P16" s="161">
        <v>0</v>
      </c>
      <c r="Q16" s="161">
        <f t="shared" si="6"/>
        <v>0</v>
      </c>
      <c r="R16" s="161"/>
      <c r="S16" s="161"/>
      <c r="T16" s="162">
        <v>1.59</v>
      </c>
      <c r="U16" s="161">
        <f t="shared" si="7"/>
        <v>95.4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97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9</v>
      </c>
      <c r="B17" s="158" t="s">
        <v>112</v>
      </c>
      <c r="C17" s="191" t="s">
        <v>113</v>
      </c>
      <c r="D17" s="160" t="s">
        <v>96</v>
      </c>
      <c r="E17" s="166">
        <v>95</v>
      </c>
      <c r="F17" s="168">
        <f t="shared" si="0"/>
        <v>0</v>
      </c>
      <c r="G17" s="169">
        <f t="shared" si="1"/>
        <v>0</v>
      </c>
      <c r="H17" s="169"/>
      <c r="I17" s="169">
        <f t="shared" si="2"/>
        <v>0</v>
      </c>
      <c r="J17" s="169"/>
      <c r="K17" s="169">
        <f t="shared" si="3"/>
        <v>0</v>
      </c>
      <c r="L17" s="169">
        <v>21</v>
      </c>
      <c r="M17" s="169">
        <f t="shared" si="4"/>
        <v>0</v>
      </c>
      <c r="N17" s="161">
        <v>0</v>
      </c>
      <c r="O17" s="161">
        <f t="shared" si="5"/>
        <v>0</v>
      </c>
      <c r="P17" s="161">
        <v>0</v>
      </c>
      <c r="Q17" s="161">
        <f t="shared" si="6"/>
        <v>0</v>
      </c>
      <c r="R17" s="161"/>
      <c r="S17" s="161"/>
      <c r="T17" s="162">
        <v>0.2</v>
      </c>
      <c r="U17" s="161">
        <f t="shared" si="7"/>
        <v>19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97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10</v>
      </c>
      <c r="B18" s="158" t="s">
        <v>114</v>
      </c>
      <c r="C18" s="191" t="s">
        <v>115</v>
      </c>
      <c r="D18" s="160" t="s">
        <v>116</v>
      </c>
      <c r="E18" s="166">
        <v>130</v>
      </c>
      <c r="F18" s="168">
        <f t="shared" si="0"/>
        <v>0</v>
      </c>
      <c r="G18" s="169">
        <f t="shared" si="1"/>
        <v>0</v>
      </c>
      <c r="H18" s="169"/>
      <c r="I18" s="169">
        <f t="shared" si="2"/>
        <v>0</v>
      </c>
      <c r="J18" s="169"/>
      <c r="K18" s="169">
        <f t="shared" si="3"/>
        <v>0</v>
      </c>
      <c r="L18" s="169">
        <v>21</v>
      </c>
      <c r="M18" s="169">
        <f t="shared" si="4"/>
        <v>0</v>
      </c>
      <c r="N18" s="161">
        <v>0</v>
      </c>
      <c r="O18" s="161">
        <f t="shared" si="5"/>
        <v>0</v>
      </c>
      <c r="P18" s="161">
        <v>0</v>
      </c>
      <c r="Q18" s="161">
        <f t="shared" si="6"/>
        <v>0</v>
      </c>
      <c r="R18" s="161"/>
      <c r="S18" s="161"/>
      <c r="T18" s="162">
        <v>0.1</v>
      </c>
      <c r="U18" s="161">
        <f t="shared" si="7"/>
        <v>13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97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11</v>
      </c>
      <c r="B19" s="158" t="s">
        <v>117</v>
      </c>
      <c r="C19" s="191" t="s">
        <v>118</v>
      </c>
      <c r="D19" s="160" t="s">
        <v>96</v>
      </c>
      <c r="E19" s="166">
        <v>131</v>
      </c>
      <c r="F19" s="168">
        <f t="shared" si="0"/>
        <v>0</v>
      </c>
      <c r="G19" s="169">
        <f t="shared" si="1"/>
        <v>0</v>
      </c>
      <c r="H19" s="169"/>
      <c r="I19" s="169">
        <f t="shared" si="2"/>
        <v>0</v>
      </c>
      <c r="J19" s="169"/>
      <c r="K19" s="169">
        <f t="shared" si="3"/>
        <v>0</v>
      </c>
      <c r="L19" s="169">
        <v>21</v>
      </c>
      <c r="M19" s="169">
        <f t="shared" si="4"/>
        <v>0</v>
      </c>
      <c r="N19" s="161">
        <v>0</v>
      </c>
      <c r="O19" s="161">
        <f t="shared" si="5"/>
        <v>0</v>
      </c>
      <c r="P19" s="161">
        <v>0</v>
      </c>
      <c r="Q19" s="161">
        <f t="shared" si="6"/>
        <v>0</v>
      </c>
      <c r="R19" s="161"/>
      <c r="S19" s="161"/>
      <c r="T19" s="162">
        <v>0</v>
      </c>
      <c r="U19" s="161">
        <f t="shared" si="7"/>
        <v>0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97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53" t="s">
        <v>92</v>
      </c>
      <c r="B20" s="159" t="s">
        <v>53</v>
      </c>
      <c r="C20" s="192" t="s">
        <v>54</v>
      </c>
      <c r="D20" s="163"/>
      <c r="E20" s="167"/>
      <c r="F20" s="170"/>
      <c r="G20" s="170">
        <f>SUMIF(AE21:AE29,"&lt;&gt;NOR",G21:G29)</f>
        <v>0</v>
      </c>
      <c r="H20" s="170"/>
      <c r="I20" s="170">
        <f>SUM(I21:I29)</f>
        <v>0</v>
      </c>
      <c r="J20" s="170"/>
      <c r="K20" s="170">
        <f>SUM(K21:K29)</f>
        <v>0</v>
      </c>
      <c r="L20" s="170"/>
      <c r="M20" s="170">
        <f>SUM(M21:M29)</f>
        <v>0</v>
      </c>
      <c r="N20" s="164"/>
      <c r="O20" s="164">
        <f>SUM(O21:O29)</f>
        <v>0</v>
      </c>
      <c r="P20" s="164"/>
      <c r="Q20" s="164">
        <f>SUM(Q21:Q29)</f>
        <v>0</v>
      </c>
      <c r="R20" s="164"/>
      <c r="S20" s="164"/>
      <c r="T20" s="165"/>
      <c r="U20" s="164">
        <f>SUM(U21:U29)</f>
        <v>0</v>
      </c>
      <c r="AE20" t="s">
        <v>93</v>
      </c>
    </row>
    <row r="21" spans="1:60" ht="22.5" outlineLevel="1" x14ac:dyDescent="0.2">
      <c r="A21" s="152">
        <v>12</v>
      </c>
      <c r="B21" s="158" t="s">
        <v>119</v>
      </c>
      <c r="C21" s="191" t="s">
        <v>120</v>
      </c>
      <c r="D21" s="160" t="s">
        <v>121</v>
      </c>
      <c r="E21" s="166">
        <v>1</v>
      </c>
      <c r="F21" s="168">
        <f t="shared" ref="F21:F29" si="8">H21+J21</f>
        <v>0</v>
      </c>
      <c r="G21" s="169">
        <f t="shared" ref="G21:G29" si="9">ROUND(E21*F21,2)</f>
        <v>0</v>
      </c>
      <c r="H21" s="169"/>
      <c r="I21" s="169">
        <f t="shared" ref="I21:I29" si="10">ROUND(E21*H21,2)</f>
        <v>0</v>
      </c>
      <c r="J21" s="169"/>
      <c r="K21" s="169">
        <f t="shared" ref="K21:K29" si="11">ROUND(E21*J21,2)</f>
        <v>0</v>
      </c>
      <c r="L21" s="169">
        <v>21</v>
      </c>
      <c r="M21" s="169">
        <f t="shared" ref="M21:M29" si="12">G21*(1+L21/100)</f>
        <v>0</v>
      </c>
      <c r="N21" s="161">
        <v>0</v>
      </c>
      <c r="O21" s="161">
        <f t="shared" ref="O21:O29" si="13">ROUND(E21*N21,5)</f>
        <v>0</v>
      </c>
      <c r="P21" s="161">
        <v>0</v>
      </c>
      <c r="Q21" s="161">
        <f t="shared" ref="Q21:Q29" si="14">ROUND(E21*P21,5)</f>
        <v>0</v>
      </c>
      <c r="R21" s="161"/>
      <c r="S21" s="161"/>
      <c r="T21" s="162">
        <v>0</v>
      </c>
      <c r="U21" s="161">
        <f t="shared" ref="U21:U29" si="15">ROUND(E21*T21,2)</f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97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52">
        <v>13</v>
      </c>
      <c r="B22" s="158" t="s">
        <v>122</v>
      </c>
      <c r="C22" s="191" t="s">
        <v>123</v>
      </c>
      <c r="D22" s="160" t="s">
        <v>121</v>
      </c>
      <c r="E22" s="166">
        <v>2</v>
      </c>
      <c r="F22" s="168">
        <f t="shared" si="8"/>
        <v>0</v>
      </c>
      <c r="G22" s="169">
        <f t="shared" si="9"/>
        <v>0</v>
      </c>
      <c r="H22" s="169"/>
      <c r="I22" s="169">
        <f t="shared" si="10"/>
        <v>0</v>
      </c>
      <c r="J22" s="169"/>
      <c r="K22" s="169">
        <f t="shared" si="11"/>
        <v>0</v>
      </c>
      <c r="L22" s="169">
        <v>21</v>
      </c>
      <c r="M22" s="169">
        <f t="shared" si="12"/>
        <v>0</v>
      </c>
      <c r="N22" s="161">
        <v>0</v>
      </c>
      <c r="O22" s="161">
        <f t="shared" si="13"/>
        <v>0</v>
      </c>
      <c r="P22" s="161">
        <v>0</v>
      </c>
      <c r="Q22" s="161">
        <f t="shared" si="14"/>
        <v>0</v>
      </c>
      <c r="R22" s="161"/>
      <c r="S22" s="161"/>
      <c r="T22" s="162">
        <v>0</v>
      </c>
      <c r="U22" s="161">
        <f t="shared" si="15"/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97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2">
        <v>14</v>
      </c>
      <c r="B23" s="158" t="s">
        <v>124</v>
      </c>
      <c r="C23" s="191" t="s">
        <v>125</v>
      </c>
      <c r="D23" s="160" t="s">
        <v>121</v>
      </c>
      <c r="E23" s="166">
        <v>1</v>
      </c>
      <c r="F23" s="168">
        <f t="shared" si="8"/>
        <v>0</v>
      </c>
      <c r="G23" s="169">
        <f t="shared" si="9"/>
        <v>0</v>
      </c>
      <c r="H23" s="169"/>
      <c r="I23" s="169">
        <f t="shared" si="10"/>
        <v>0</v>
      </c>
      <c r="J23" s="169"/>
      <c r="K23" s="169">
        <f t="shared" si="11"/>
        <v>0</v>
      </c>
      <c r="L23" s="169">
        <v>21</v>
      </c>
      <c r="M23" s="169">
        <f t="shared" si="12"/>
        <v>0</v>
      </c>
      <c r="N23" s="161">
        <v>0</v>
      </c>
      <c r="O23" s="161">
        <f t="shared" si="13"/>
        <v>0</v>
      </c>
      <c r="P23" s="161">
        <v>0</v>
      </c>
      <c r="Q23" s="161">
        <f t="shared" si="14"/>
        <v>0</v>
      </c>
      <c r="R23" s="161"/>
      <c r="S23" s="161"/>
      <c r="T23" s="162">
        <v>0</v>
      </c>
      <c r="U23" s="161">
        <f t="shared" si="15"/>
        <v>0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97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15</v>
      </c>
      <c r="B24" s="158" t="s">
        <v>126</v>
      </c>
      <c r="C24" s="191" t="s">
        <v>127</v>
      </c>
      <c r="D24" s="160" t="s">
        <v>121</v>
      </c>
      <c r="E24" s="166">
        <v>1</v>
      </c>
      <c r="F24" s="168">
        <f t="shared" si="8"/>
        <v>0</v>
      </c>
      <c r="G24" s="169">
        <f t="shared" si="9"/>
        <v>0</v>
      </c>
      <c r="H24" s="169"/>
      <c r="I24" s="169">
        <f t="shared" si="10"/>
        <v>0</v>
      </c>
      <c r="J24" s="169"/>
      <c r="K24" s="169">
        <f t="shared" si="11"/>
        <v>0</v>
      </c>
      <c r="L24" s="169">
        <v>21</v>
      </c>
      <c r="M24" s="169">
        <f t="shared" si="12"/>
        <v>0</v>
      </c>
      <c r="N24" s="161">
        <v>0</v>
      </c>
      <c r="O24" s="161">
        <f t="shared" si="13"/>
        <v>0</v>
      </c>
      <c r="P24" s="161">
        <v>0</v>
      </c>
      <c r="Q24" s="161">
        <f t="shared" si="14"/>
        <v>0</v>
      </c>
      <c r="R24" s="161"/>
      <c r="S24" s="161"/>
      <c r="T24" s="162">
        <v>0</v>
      </c>
      <c r="U24" s="161">
        <f t="shared" si="15"/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97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52">
        <v>16</v>
      </c>
      <c r="B25" s="158" t="s">
        <v>128</v>
      </c>
      <c r="C25" s="191" t="s">
        <v>129</v>
      </c>
      <c r="D25" s="160" t="s">
        <v>121</v>
      </c>
      <c r="E25" s="166">
        <v>1</v>
      </c>
      <c r="F25" s="168">
        <f t="shared" si="8"/>
        <v>0</v>
      </c>
      <c r="G25" s="169">
        <f t="shared" si="9"/>
        <v>0</v>
      </c>
      <c r="H25" s="169"/>
      <c r="I25" s="169">
        <f t="shared" si="10"/>
        <v>0</v>
      </c>
      <c r="J25" s="169"/>
      <c r="K25" s="169">
        <f t="shared" si="11"/>
        <v>0</v>
      </c>
      <c r="L25" s="169">
        <v>21</v>
      </c>
      <c r="M25" s="169">
        <f t="shared" si="12"/>
        <v>0</v>
      </c>
      <c r="N25" s="161">
        <v>0</v>
      </c>
      <c r="O25" s="161">
        <f t="shared" si="13"/>
        <v>0</v>
      </c>
      <c r="P25" s="161">
        <v>0</v>
      </c>
      <c r="Q25" s="161">
        <f t="shared" si="14"/>
        <v>0</v>
      </c>
      <c r="R25" s="161"/>
      <c r="S25" s="161"/>
      <c r="T25" s="162">
        <v>0</v>
      </c>
      <c r="U25" s="161">
        <f t="shared" si="15"/>
        <v>0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97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17</v>
      </c>
      <c r="B26" s="158" t="s">
        <v>130</v>
      </c>
      <c r="C26" s="191" t="s">
        <v>131</v>
      </c>
      <c r="D26" s="160" t="s">
        <v>121</v>
      </c>
      <c r="E26" s="166">
        <v>1</v>
      </c>
      <c r="F26" s="168">
        <f t="shared" si="8"/>
        <v>0</v>
      </c>
      <c r="G26" s="169">
        <f t="shared" si="9"/>
        <v>0</v>
      </c>
      <c r="H26" s="169"/>
      <c r="I26" s="169">
        <f t="shared" si="10"/>
        <v>0</v>
      </c>
      <c r="J26" s="169"/>
      <c r="K26" s="169">
        <f t="shared" si="11"/>
        <v>0</v>
      </c>
      <c r="L26" s="169">
        <v>21</v>
      </c>
      <c r="M26" s="169">
        <f t="shared" si="12"/>
        <v>0</v>
      </c>
      <c r="N26" s="161">
        <v>0</v>
      </c>
      <c r="O26" s="161">
        <f t="shared" si="13"/>
        <v>0</v>
      </c>
      <c r="P26" s="161">
        <v>0</v>
      </c>
      <c r="Q26" s="161">
        <f t="shared" si="14"/>
        <v>0</v>
      </c>
      <c r="R26" s="161"/>
      <c r="S26" s="161"/>
      <c r="T26" s="162">
        <v>0</v>
      </c>
      <c r="U26" s="161">
        <f t="shared" si="15"/>
        <v>0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97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18</v>
      </c>
      <c r="B27" s="158" t="s">
        <v>132</v>
      </c>
      <c r="C27" s="191" t="s">
        <v>133</v>
      </c>
      <c r="D27" s="160" t="s">
        <v>121</v>
      </c>
      <c r="E27" s="166">
        <v>1</v>
      </c>
      <c r="F27" s="168">
        <f t="shared" si="8"/>
        <v>0</v>
      </c>
      <c r="G27" s="169">
        <f t="shared" si="9"/>
        <v>0</v>
      </c>
      <c r="H27" s="169"/>
      <c r="I27" s="169">
        <f t="shared" si="10"/>
        <v>0</v>
      </c>
      <c r="J27" s="169"/>
      <c r="K27" s="169">
        <f t="shared" si="11"/>
        <v>0</v>
      </c>
      <c r="L27" s="169">
        <v>21</v>
      </c>
      <c r="M27" s="169">
        <f t="shared" si="12"/>
        <v>0</v>
      </c>
      <c r="N27" s="161">
        <v>0</v>
      </c>
      <c r="O27" s="161">
        <f t="shared" si="13"/>
        <v>0</v>
      </c>
      <c r="P27" s="161">
        <v>0</v>
      </c>
      <c r="Q27" s="161">
        <f t="shared" si="14"/>
        <v>0</v>
      </c>
      <c r="R27" s="161"/>
      <c r="S27" s="161"/>
      <c r="T27" s="162">
        <v>0</v>
      </c>
      <c r="U27" s="161">
        <f t="shared" si="15"/>
        <v>0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97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52">
        <v>19</v>
      </c>
      <c r="B28" s="158" t="s">
        <v>134</v>
      </c>
      <c r="C28" s="191" t="s">
        <v>135</v>
      </c>
      <c r="D28" s="160" t="s">
        <v>121</v>
      </c>
      <c r="E28" s="166">
        <v>1</v>
      </c>
      <c r="F28" s="168">
        <f t="shared" si="8"/>
        <v>0</v>
      </c>
      <c r="G28" s="169">
        <f t="shared" si="9"/>
        <v>0</v>
      </c>
      <c r="H28" s="169"/>
      <c r="I28" s="169">
        <f t="shared" si="10"/>
        <v>0</v>
      </c>
      <c r="J28" s="169"/>
      <c r="K28" s="169">
        <f t="shared" si="11"/>
        <v>0</v>
      </c>
      <c r="L28" s="169">
        <v>21</v>
      </c>
      <c r="M28" s="169">
        <f t="shared" si="12"/>
        <v>0</v>
      </c>
      <c r="N28" s="161">
        <v>0</v>
      </c>
      <c r="O28" s="161">
        <f t="shared" si="13"/>
        <v>0</v>
      </c>
      <c r="P28" s="161">
        <v>0</v>
      </c>
      <c r="Q28" s="161">
        <f t="shared" si="14"/>
        <v>0</v>
      </c>
      <c r="R28" s="161"/>
      <c r="S28" s="161"/>
      <c r="T28" s="162">
        <v>0</v>
      </c>
      <c r="U28" s="161">
        <f t="shared" si="15"/>
        <v>0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97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20</v>
      </c>
      <c r="B29" s="158" t="s">
        <v>136</v>
      </c>
      <c r="C29" s="191" t="s">
        <v>137</v>
      </c>
      <c r="D29" s="160" t="s">
        <v>121</v>
      </c>
      <c r="E29" s="166">
        <v>1</v>
      </c>
      <c r="F29" s="168">
        <f t="shared" si="8"/>
        <v>0</v>
      </c>
      <c r="G29" s="169">
        <f t="shared" si="9"/>
        <v>0</v>
      </c>
      <c r="H29" s="169"/>
      <c r="I29" s="169">
        <f t="shared" si="10"/>
        <v>0</v>
      </c>
      <c r="J29" s="169"/>
      <c r="K29" s="169">
        <f t="shared" si="11"/>
        <v>0</v>
      </c>
      <c r="L29" s="169">
        <v>21</v>
      </c>
      <c r="M29" s="169">
        <f t="shared" si="12"/>
        <v>0</v>
      </c>
      <c r="N29" s="161">
        <v>0</v>
      </c>
      <c r="O29" s="161">
        <f t="shared" si="13"/>
        <v>0</v>
      </c>
      <c r="P29" s="161">
        <v>0</v>
      </c>
      <c r="Q29" s="161">
        <f t="shared" si="14"/>
        <v>0</v>
      </c>
      <c r="R29" s="161"/>
      <c r="S29" s="161"/>
      <c r="T29" s="162">
        <v>0</v>
      </c>
      <c r="U29" s="161">
        <f t="shared" si="15"/>
        <v>0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97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53" t="s">
        <v>92</v>
      </c>
      <c r="B30" s="159" t="s">
        <v>55</v>
      </c>
      <c r="C30" s="192" t="s">
        <v>56</v>
      </c>
      <c r="D30" s="163"/>
      <c r="E30" s="167"/>
      <c r="F30" s="170"/>
      <c r="G30" s="170">
        <f>SUMIF(AE31:AE36,"&lt;&gt;NOR",G31:G36)</f>
        <v>0</v>
      </c>
      <c r="H30" s="170"/>
      <c r="I30" s="170">
        <f>SUM(I31:I36)</f>
        <v>0</v>
      </c>
      <c r="J30" s="170"/>
      <c r="K30" s="170">
        <f>SUM(K31:K36)</f>
        <v>0</v>
      </c>
      <c r="L30" s="170"/>
      <c r="M30" s="170">
        <f>SUM(M31:M36)</f>
        <v>0</v>
      </c>
      <c r="N30" s="164"/>
      <c r="O30" s="164">
        <f>SUM(O31:O36)</f>
        <v>0</v>
      </c>
      <c r="P30" s="164"/>
      <c r="Q30" s="164">
        <f>SUM(Q31:Q36)</f>
        <v>0</v>
      </c>
      <c r="R30" s="164"/>
      <c r="S30" s="164"/>
      <c r="T30" s="165"/>
      <c r="U30" s="164">
        <f>SUM(U31:U36)</f>
        <v>0</v>
      </c>
      <c r="AE30" t="s">
        <v>93</v>
      </c>
    </row>
    <row r="31" spans="1:60" ht="22.5" outlineLevel="1" x14ac:dyDescent="0.2">
      <c r="A31" s="152">
        <v>21</v>
      </c>
      <c r="B31" s="158" t="s">
        <v>138</v>
      </c>
      <c r="C31" s="191" t="s">
        <v>139</v>
      </c>
      <c r="D31" s="160" t="s">
        <v>121</v>
      </c>
      <c r="E31" s="166">
        <v>1</v>
      </c>
      <c r="F31" s="168">
        <f t="shared" ref="F31:F36" si="16">H31+J31</f>
        <v>0</v>
      </c>
      <c r="G31" s="169">
        <f t="shared" ref="G31:G36" si="17">ROUND(E31*F31,2)</f>
        <v>0</v>
      </c>
      <c r="H31" s="169"/>
      <c r="I31" s="169">
        <f t="shared" ref="I31:I36" si="18">ROUND(E31*H31,2)</f>
        <v>0</v>
      </c>
      <c r="J31" s="169"/>
      <c r="K31" s="169">
        <f t="shared" ref="K31:K36" si="19">ROUND(E31*J31,2)</f>
        <v>0</v>
      </c>
      <c r="L31" s="169">
        <v>21</v>
      </c>
      <c r="M31" s="169">
        <f t="shared" ref="M31:M36" si="20">G31*(1+L31/100)</f>
        <v>0</v>
      </c>
      <c r="N31" s="161">
        <v>0</v>
      </c>
      <c r="O31" s="161">
        <f t="shared" ref="O31:O36" si="21">ROUND(E31*N31,5)</f>
        <v>0</v>
      </c>
      <c r="P31" s="161">
        <v>0</v>
      </c>
      <c r="Q31" s="161">
        <f t="shared" ref="Q31:Q36" si="22">ROUND(E31*P31,5)</f>
        <v>0</v>
      </c>
      <c r="R31" s="161"/>
      <c r="S31" s="161"/>
      <c r="T31" s="162">
        <v>0</v>
      </c>
      <c r="U31" s="161">
        <f t="shared" ref="U31:U36" si="23">ROUND(E31*T31,2)</f>
        <v>0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97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52">
        <v>22</v>
      </c>
      <c r="B32" s="158" t="s">
        <v>140</v>
      </c>
      <c r="C32" s="191" t="s">
        <v>141</v>
      </c>
      <c r="D32" s="160" t="s">
        <v>121</v>
      </c>
      <c r="E32" s="166">
        <v>1</v>
      </c>
      <c r="F32" s="168">
        <f t="shared" si="16"/>
        <v>0</v>
      </c>
      <c r="G32" s="169">
        <f t="shared" si="17"/>
        <v>0</v>
      </c>
      <c r="H32" s="169"/>
      <c r="I32" s="169">
        <f t="shared" si="18"/>
        <v>0</v>
      </c>
      <c r="J32" s="169"/>
      <c r="K32" s="169">
        <f t="shared" si="19"/>
        <v>0</v>
      </c>
      <c r="L32" s="169">
        <v>21</v>
      </c>
      <c r="M32" s="169">
        <f t="shared" si="20"/>
        <v>0</v>
      </c>
      <c r="N32" s="161">
        <v>0</v>
      </c>
      <c r="O32" s="161">
        <f t="shared" si="21"/>
        <v>0</v>
      </c>
      <c r="P32" s="161">
        <v>0</v>
      </c>
      <c r="Q32" s="161">
        <f t="shared" si="22"/>
        <v>0</v>
      </c>
      <c r="R32" s="161"/>
      <c r="S32" s="161"/>
      <c r="T32" s="162">
        <v>0</v>
      </c>
      <c r="U32" s="161">
        <f t="shared" si="23"/>
        <v>0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97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52">
        <v>23</v>
      </c>
      <c r="B33" s="158" t="s">
        <v>142</v>
      </c>
      <c r="C33" s="191" t="s">
        <v>143</v>
      </c>
      <c r="D33" s="160" t="s">
        <v>121</v>
      </c>
      <c r="E33" s="166">
        <v>1</v>
      </c>
      <c r="F33" s="168">
        <f t="shared" si="16"/>
        <v>0</v>
      </c>
      <c r="G33" s="169">
        <f t="shared" si="17"/>
        <v>0</v>
      </c>
      <c r="H33" s="169"/>
      <c r="I33" s="169">
        <f t="shared" si="18"/>
        <v>0</v>
      </c>
      <c r="J33" s="169"/>
      <c r="K33" s="169">
        <f t="shared" si="19"/>
        <v>0</v>
      </c>
      <c r="L33" s="169">
        <v>21</v>
      </c>
      <c r="M33" s="169">
        <f t="shared" si="20"/>
        <v>0</v>
      </c>
      <c r="N33" s="161">
        <v>0</v>
      </c>
      <c r="O33" s="161">
        <f t="shared" si="21"/>
        <v>0</v>
      </c>
      <c r="P33" s="161">
        <v>0</v>
      </c>
      <c r="Q33" s="161">
        <f t="shared" si="22"/>
        <v>0</v>
      </c>
      <c r="R33" s="161"/>
      <c r="S33" s="161"/>
      <c r="T33" s="162">
        <v>0</v>
      </c>
      <c r="U33" s="161">
        <f t="shared" si="23"/>
        <v>0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97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52">
        <v>24</v>
      </c>
      <c r="B34" s="158" t="s">
        <v>144</v>
      </c>
      <c r="C34" s="191" t="s">
        <v>145</v>
      </c>
      <c r="D34" s="160" t="s">
        <v>121</v>
      </c>
      <c r="E34" s="166">
        <v>1</v>
      </c>
      <c r="F34" s="168">
        <f t="shared" si="16"/>
        <v>0</v>
      </c>
      <c r="G34" s="169">
        <f t="shared" si="17"/>
        <v>0</v>
      </c>
      <c r="H34" s="169"/>
      <c r="I34" s="169">
        <f t="shared" si="18"/>
        <v>0</v>
      </c>
      <c r="J34" s="169"/>
      <c r="K34" s="169">
        <f t="shared" si="19"/>
        <v>0</v>
      </c>
      <c r="L34" s="169">
        <v>21</v>
      </c>
      <c r="M34" s="169">
        <f t="shared" si="20"/>
        <v>0</v>
      </c>
      <c r="N34" s="161">
        <v>0</v>
      </c>
      <c r="O34" s="161">
        <f t="shared" si="21"/>
        <v>0</v>
      </c>
      <c r="P34" s="161">
        <v>0</v>
      </c>
      <c r="Q34" s="161">
        <f t="shared" si="22"/>
        <v>0</v>
      </c>
      <c r="R34" s="161"/>
      <c r="S34" s="161"/>
      <c r="T34" s="162">
        <v>0</v>
      </c>
      <c r="U34" s="161">
        <f t="shared" si="23"/>
        <v>0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97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52">
        <v>25</v>
      </c>
      <c r="B35" s="158" t="s">
        <v>146</v>
      </c>
      <c r="C35" s="191" t="s">
        <v>135</v>
      </c>
      <c r="D35" s="160" t="s">
        <v>121</v>
      </c>
      <c r="E35" s="166">
        <v>1</v>
      </c>
      <c r="F35" s="168">
        <f t="shared" si="16"/>
        <v>0</v>
      </c>
      <c r="G35" s="169">
        <f t="shared" si="17"/>
        <v>0</v>
      </c>
      <c r="H35" s="169"/>
      <c r="I35" s="169">
        <f t="shared" si="18"/>
        <v>0</v>
      </c>
      <c r="J35" s="169"/>
      <c r="K35" s="169">
        <f t="shared" si="19"/>
        <v>0</v>
      </c>
      <c r="L35" s="169">
        <v>21</v>
      </c>
      <c r="M35" s="169">
        <f t="shared" si="20"/>
        <v>0</v>
      </c>
      <c r="N35" s="161">
        <v>0</v>
      </c>
      <c r="O35" s="161">
        <f t="shared" si="21"/>
        <v>0</v>
      </c>
      <c r="P35" s="161">
        <v>0</v>
      </c>
      <c r="Q35" s="161">
        <f t="shared" si="22"/>
        <v>0</v>
      </c>
      <c r="R35" s="161"/>
      <c r="S35" s="161"/>
      <c r="T35" s="162">
        <v>0</v>
      </c>
      <c r="U35" s="161">
        <f t="shared" si="23"/>
        <v>0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97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26</v>
      </c>
      <c r="B36" s="158" t="s">
        <v>147</v>
      </c>
      <c r="C36" s="191" t="s">
        <v>137</v>
      </c>
      <c r="D36" s="160" t="s">
        <v>121</v>
      </c>
      <c r="E36" s="166">
        <v>1</v>
      </c>
      <c r="F36" s="168">
        <f t="shared" si="16"/>
        <v>0</v>
      </c>
      <c r="G36" s="169">
        <f t="shared" si="17"/>
        <v>0</v>
      </c>
      <c r="H36" s="169"/>
      <c r="I36" s="169">
        <f t="shared" si="18"/>
        <v>0</v>
      </c>
      <c r="J36" s="169"/>
      <c r="K36" s="169">
        <f t="shared" si="19"/>
        <v>0</v>
      </c>
      <c r="L36" s="169">
        <v>21</v>
      </c>
      <c r="M36" s="169">
        <f t="shared" si="20"/>
        <v>0</v>
      </c>
      <c r="N36" s="161">
        <v>0</v>
      </c>
      <c r="O36" s="161">
        <f t="shared" si="21"/>
        <v>0</v>
      </c>
      <c r="P36" s="161">
        <v>0</v>
      </c>
      <c r="Q36" s="161">
        <f t="shared" si="22"/>
        <v>0</v>
      </c>
      <c r="R36" s="161"/>
      <c r="S36" s="161"/>
      <c r="T36" s="162">
        <v>0</v>
      </c>
      <c r="U36" s="161">
        <f t="shared" si="23"/>
        <v>0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97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x14ac:dyDescent="0.2">
      <c r="A37" s="153" t="s">
        <v>92</v>
      </c>
      <c r="B37" s="159" t="s">
        <v>57</v>
      </c>
      <c r="C37" s="192" t="s">
        <v>58</v>
      </c>
      <c r="D37" s="163"/>
      <c r="E37" s="167"/>
      <c r="F37" s="170"/>
      <c r="G37" s="170">
        <f>SUMIF(AE38:AE58,"&lt;&gt;NOR",G38:G58)</f>
        <v>0</v>
      </c>
      <c r="H37" s="170"/>
      <c r="I37" s="170">
        <f>SUM(I38:I58)</f>
        <v>0</v>
      </c>
      <c r="J37" s="170"/>
      <c r="K37" s="170">
        <f>SUM(K38:K58)</f>
        <v>0</v>
      </c>
      <c r="L37" s="170"/>
      <c r="M37" s="170">
        <f>SUM(M38:M58)</f>
        <v>0</v>
      </c>
      <c r="N37" s="164"/>
      <c r="O37" s="164">
        <f>SUM(O38:O58)</f>
        <v>0</v>
      </c>
      <c r="P37" s="164"/>
      <c r="Q37" s="164">
        <f>SUM(Q38:Q58)</f>
        <v>0</v>
      </c>
      <c r="R37" s="164"/>
      <c r="S37" s="164"/>
      <c r="T37" s="165"/>
      <c r="U37" s="164">
        <f>SUM(U38:U58)</f>
        <v>0</v>
      </c>
      <c r="AE37" t="s">
        <v>93</v>
      </c>
    </row>
    <row r="38" spans="1:60" outlineLevel="1" x14ac:dyDescent="0.2">
      <c r="A38" s="152">
        <v>27</v>
      </c>
      <c r="B38" s="158" t="s">
        <v>148</v>
      </c>
      <c r="C38" s="191" t="s">
        <v>149</v>
      </c>
      <c r="D38" s="160" t="s">
        <v>121</v>
      </c>
      <c r="E38" s="166">
        <v>120</v>
      </c>
      <c r="F38" s="168">
        <f t="shared" ref="F38:F58" si="24">H38+J38</f>
        <v>0</v>
      </c>
      <c r="G38" s="169">
        <f t="shared" ref="G38:G58" si="25">ROUND(E38*F38,2)</f>
        <v>0</v>
      </c>
      <c r="H38" s="169"/>
      <c r="I38" s="169">
        <f t="shared" ref="I38:I58" si="26">ROUND(E38*H38,2)</f>
        <v>0</v>
      </c>
      <c r="J38" s="169"/>
      <c r="K38" s="169">
        <f t="shared" ref="K38:K58" si="27">ROUND(E38*J38,2)</f>
        <v>0</v>
      </c>
      <c r="L38" s="169">
        <v>21</v>
      </c>
      <c r="M38" s="169">
        <f t="shared" ref="M38:M58" si="28">G38*(1+L38/100)</f>
        <v>0</v>
      </c>
      <c r="N38" s="161">
        <v>0</v>
      </c>
      <c r="O38" s="161">
        <f t="shared" ref="O38:O58" si="29">ROUND(E38*N38,5)</f>
        <v>0</v>
      </c>
      <c r="P38" s="161">
        <v>0</v>
      </c>
      <c r="Q38" s="161">
        <f t="shared" ref="Q38:Q58" si="30">ROUND(E38*P38,5)</f>
        <v>0</v>
      </c>
      <c r="R38" s="161"/>
      <c r="S38" s="161"/>
      <c r="T38" s="162">
        <v>0</v>
      </c>
      <c r="U38" s="161">
        <f t="shared" ref="U38:U58" si="31">ROUND(E38*T38,2)</f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97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28</v>
      </c>
      <c r="B39" s="158" t="s">
        <v>150</v>
      </c>
      <c r="C39" s="191" t="s">
        <v>151</v>
      </c>
      <c r="D39" s="160" t="s">
        <v>121</v>
      </c>
      <c r="E39" s="166">
        <v>40</v>
      </c>
      <c r="F39" s="168">
        <f t="shared" si="24"/>
        <v>0</v>
      </c>
      <c r="G39" s="169">
        <f t="shared" si="25"/>
        <v>0</v>
      </c>
      <c r="H39" s="169"/>
      <c r="I39" s="169">
        <f t="shared" si="26"/>
        <v>0</v>
      </c>
      <c r="J39" s="169"/>
      <c r="K39" s="169">
        <f t="shared" si="27"/>
        <v>0</v>
      </c>
      <c r="L39" s="169">
        <v>21</v>
      </c>
      <c r="M39" s="169">
        <f t="shared" si="28"/>
        <v>0</v>
      </c>
      <c r="N39" s="161">
        <v>0</v>
      </c>
      <c r="O39" s="161">
        <f t="shared" si="29"/>
        <v>0</v>
      </c>
      <c r="P39" s="161">
        <v>0</v>
      </c>
      <c r="Q39" s="161">
        <f t="shared" si="30"/>
        <v>0</v>
      </c>
      <c r="R39" s="161"/>
      <c r="S39" s="161"/>
      <c r="T39" s="162">
        <v>0</v>
      </c>
      <c r="U39" s="161">
        <f t="shared" si="31"/>
        <v>0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29</v>
      </c>
      <c r="B40" s="158" t="s">
        <v>152</v>
      </c>
      <c r="C40" s="191" t="s">
        <v>153</v>
      </c>
      <c r="D40" s="160" t="s">
        <v>121</v>
      </c>
      <c r="E40" s="166">
        <v>54</v>
      </c>
      <c r="F40" s="168">
        <f t="shared" si="24"/>
        <v>0</v>
      </c>
      <c r="G40" s="169">
        <f t="shared" si="25"/>
        <v>0</v>
      </c>
      <c r="H40" s="169"/>
      <c r="I40" s="169">
        <f t="shared" si="26"/>
        <v>0</v>
      </c>
      <c r="J40" s="169"/>
      <c r="K40" s="169">
        <f t="shared" si="27"/>
        <v>0</v>
      </c>
      <c r="L40" s="169">
        <v>21</v>
      </c>
      <c r="M40" s="169">
        <f t="shared" si="28"/>
        <v>0</v>
      </c>
      <c r="N40" s="161">
        <v>0</v>
      </c>
      <c r="O40" s="161">
        <f t="shared" si="29"/>
        <v>0</v>
      </c>
      <c r="P40" s="161">
        <v>0</v>
      </c>
      <c r="Q40" s="161">
        <f t="shared" si="30"/>
        <v>0</v>
      </c>
      <c r="R40" s="161"/>
      <c r="S40" s="161"/>
      <c r="T40" s="162">
        <v>0</v>
      </c>
      <c r="U40" s="161">
        <f t="shared" si="31"/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97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30</v>
      </c>
      <c r="B41" s="158" t="s">
        <v>154</v>
      </c>
      <c r="C41" s="191" t="s">
        <v>155</v>
      </c>
      <c r="D41" s="160" t="s">
        <v>121</v>
      </c>
      <c r="E41" s="166">
        <v>3</v>
      </c>
      <c r="F41" s="168">
        <f t="shared" si="24"/>
        <v>0</v>
      </c>
      <c r="G41" s="169">
        <f t="shared" si="25"/>
        <v>0</v>
      </c>
      <c r="H41" s="169"/>
      <c r="I41" s="169">
        <f t="shared" si="26"/>
        <v>0</v>
      </c>
      <c r="J41" s="169"/>
      <c r="K41" s="169">
        <f t="shared" si="27"/>
        <v>0</v>
      </c>
      <c r="L41" s="169">
        <v>21</v>
      </c>
      <c r="M41" s="169">
        <f t="shared" si="28"/>
        <v>0</v>
      </c>
      <c r="N41" s="161">
        <v>0</v>
      </c>
      <c r="O41" s="161">
        <f t="shared" si="29"/>
        <v>0</v>
      </c>
      <c r="P41" s="161">
        <v>0</v>
      </c>
      <c r="Q41" s="161">
        <f t="shared" si="30"/>
        <v>0</v>
      </c>
      <c r="R41" s="161"/>
      <c r="S41" s="161"/>
      <c r="T41" s="162">
        <v>0</v>
      </c>
      <c r="U41" s="161">
        <f t="shared" si="31"/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97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31</v>
      </c>
      <c r="B42" s="158" t="s">
        <v>156</v>
      </c>
      <c r="C42" s="191" t="s">
        <v>157</v>
      </c>
      <c r="D42" s="160" t="s">
        <v>121</v>
      </c>
      <c r="E42" s="166">
        <v>2</v>
      </c>
      <c r="F42" s="168">
        <f t="shared" si="24"/>
        <v>0</v>
      </c>
      <c r="G42" s="169">
        <f t="shared" si="25"/>
        <v>0</v>
      </c>
      <c r="H42" s="169"/>
      <c r="I42" s="169">
        <f t="shared" si="26"/>
        <v>0</v>
      </c>
      <c r="J42" s="169"/>
      <c r="K42" s="169">
        <f t="shared" si="27"/>
        <v>0</v>
      </c>
      <c r="L42" s="169">
        <v>21</v>
      </c>
      <c r="M42" s="169">
        <f t="shared" si="28"/>
        <v>0</v>
      </c>
      <c r="N42" s="161">
        <v>0</v>
      </c>
      <c r="O42" s="161">
        <f t="shared" si="29"/>
        <v>0</v>
      </c>
      <c r="P42" s="161">
        <v>0</v>
      </c>
      <c r="Q42" s="161">
        <f t="shared" si="30"/>
        <v>0</v>
      </c>
      <c r="R42" s="161"/>
      <c r="S42" s="161"/>
      <c r="T42" s="162">
        <v>0</v>
      </c>
      <c r="U42" s="161">
        <f t="shared" si="31"/>
        <v>0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97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32</v>
      </c>
      <c r="B43" s="158" t="s">
        <v>158</v>
      </c>
      <c r="C43" s="191" t="s">
        <v>159</v>
      </c>
      <c r="D43" s="160" t="s">
        <v>121</v>
      </c>
      <c r="E43" s="166">
        <v>2</v>
      </c>
      <c r="F43" s="168">
        <f t="shared" si="24"/>
        <v>0</v>
      </c>
      <c r="G43" s="169">
        <f t="shared" si="25"/>
        <v>0</v>
      </c>
      <c r="H43" s="169"/>
      <c r="I43" s="169">
        <f t="shared" si="26"/>
        <v>0</v>
      </c>
      <c r="J43" s="169"/>
      <c r="K43" s="169">
        <f t="shared" si="27"/>
        <v>0</v>
      </c>
      <c r="L43" s="169">
        <v>21</v>
      </c>
      <c r="M43" s="169">
        <f t="shared" si="28"/>
        <v>0</v>
      </c>
      <c r="N43" s="161">
        <v>0</v>
      </c>
      <c r="O43" s="161">
        <f t="shared" si="29"/>
        <v>0</v>
      </c>
      <c r="P43" s="161">
        <v>0</v>
      </c>
      <c r="Q43" s="161">
        <f t="shared" si="30"/>
        <v>0</v>
      </c>
      <c r="R43" s="161"/>
      <c r="S43" s="161"/>
      <c r="T43" s="162">
        <v>0</v>
      </c>
      <c r="U43" s="161">
        <f t="shared" si="31"/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97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>
        <v>33</v>
      </c>
      <c r="B44" s="158" t="s">
        <v>160</v>
      </c>
      <c r="C44" s="191" t="s">
        <v>161</v>
      </c>
      <c r="D44" s="160" t="s">
        <v>121</v>
      </c>
      <c r="E44" s="166">
        <v>2</v>
      </c>
      <c r="F44" s="168">
        <f t="shared" si="24"/>
        <v>0</v>
      </c>
      <c r="G44" s="169">
        <f t="shared" si="25"/>
        <v>0</v>
      </c>
      <c r="H44" s="169"/>
      <c r="I44" s="169">
        <f t="shared" si="26"/>
        <v>0</v>
      </c>
      <c r="J44" s="169"/>
      <c r="K44" s="169">
        <f t="shared" si="27"/>
        <v>0</v>
      </c>
      <c r="L44" s="169">
        <v>21</v>
      </c>
      <c r="M44" s="169">
        <f t="shared" si="28"/>
        <v>0</v>
      </c>
      <c r="N44" s="161">
        <v>0</v>
      </c>
      <c r="O44" s="161">
        <f t="shared" si="29"/>
        <v>0</v>
      </c>
      <c r="P44" s="161">
        <v>0</v>
      </c>
      <c r="Q44" s="161">
        <f t="shared" si="30"/>
        <v>0</v>
      </c>
      <c r="R44" s="161"/>
      <c r="S44" s="161"/>
      <c r="T44" s="162">
        <v>0</v>
      </c>
      <c r="U44" s="161">
        <f t="shared" si="31"/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97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34</v>
      </c>
      <c r="B45" s="158" t="s">
        <v>162</v>
      </c>
      <c r="C45" s="191" t="s">
        <v>163</v>
      </c>
      <c r="D45" s="160" t="s">
        <v>121</v>
      </c>
      <c r="E45" s="166">
        <v>2</v>
      </c>
      <c r="F45" s="168">
        <f t="shared" si="24"/>
        <v>0</v>
      </c>
      <c r="G45" s="169">
        <f t="shared" si="25"/>
        <v>0</v>
      </c>
      <c r="H45" s="169"/>
      <c r="I45" s="169">
        <f t="shared" si="26"/>
        <v>0</v>
      </c>
      <c r="J45" s="169"/>
      <c r="K45" s="169">
        <f t="shared" si="27"/>
        <v>0</v>
      </c>
      <c r="L45" s="169">
        <v>21</v>
      </c>
      <c r="M45" s="169">
        <f t="shared" si="28"/>
        <v>0</v>
      </c>
      <c r="N45" s="161">
        <v>0</v>
      </c>
      <c r="O45" s="161">
        <f t="shared" si="29"/>
        <v>0</v>
      </c>
      <c r="P45" s="161">
        <v>0</v>
      </c>
      <c r="Q45" s="161">
        <f t="shared" si="30"/>
        <v>0</v>
      </c>
      <c r="R45" s="161"/>
      <c r="S45" s="161"/>
      <c r="T45" s="162">
        <v>0</v>
      </c>
      <c r="U45" s="161">
        <f t="shared" si="31"/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97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>
        <v>35</v>
      </c>
      <c r="B46" s="158" t="s">
        <v>164</v>
      </c>
      <c r="C46" s="191" t="s">
        <v>165</v>
      </c>
      <c r="D46" s="160" t="s">
        <v>166</v>
      </c>
      <c r="E46" s="166">
        <v>1</v>
      </c>
      <c r="F46" s="168">
        <f t="shared" si="24"/>
        <v>0</v>
      </c>
      <c r="G46" s="169">
        <f t="shared" si="25"/>
        <v>0</v>
      </c>
      <c r="H46" s="169"/>
      <c r="I46" s="169">
        <f t="shared" si="26"/>
        <v>0</v>
      </c>
      <c r="J46" s="169"/>
      <c r="K46" s="169">
        <f t="shared" si="27"/>
        <v>0</v>
      </c>
      <c r="L46" s="169">
        <v>21</v>
      </c>
      <c r="M46" s="169">
        <f t="shared" si="28"/>
        <v>0</v>
      </c>
      <c r="N46" s="161">
        <v>0</v>
      </c>
      <c r="O46" s="161">
        <f t="shared" si="29"/>
        <v>0</v>
      </c>
      <c r="P46" s="161">
        <v>0</v>
      </c>
      <c r="Q46" s="161">
        <f t="shared" si="30"/>
        <v>0</v>
      </c>
      <c r="R46" s="161"/>
      <c r="S46" s="161"/>
      <c r="T46" s="162">
        <v>0</v>
      </c>
      <c r="U46" s="161">
        <f t="shared" si="31"/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97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36</v>
      </c>
      <c r="B47" s="158" t="s">
        <v>167</v>
      </c>
      <c r="C47" s="191" t="s">
        <v>168</v>
      </c>
      <c r="D47" s="160" t="s">
        <v>116</v>
      </c>
      <c r="E47" s="166">
        <v>57.6</v>
      </c>
      <c r="F47" s="168">
        <f t="shared" si="24"/>
        <v>0</v>
      </c>
      <c r="G47" s="169">
        <f t="shared" si="25"/>
        <v>0</v>
      </c>
      <c r="H47" s="169"/>
      <c r="I47" s="169">
        <f t="shared" si="26"/>
        <v>0</v>
      </c>
      <c r="J47" s="169"/>
      <c r="K47" s="169">
        <f t="shared" si="27"/>
        <v>0</v>
      </c>
      <c r="L47" s="169">
        <v>21</v>
      </c>
      <c r="M47" s="169">
        <f t="shared" si="28"/>
        <v>0</v>
      </c>
      <c r="N47" s="161">
        <v>0</v>
      </c>
      <c r="O47" s="161">
        <f t="shared" si="29"/>
        <v>0</v>
      </c>
      <c r="P47" s="161">
        <v>0</v>
      </c>
      <c r="Q47" s="161">
        <f t="shared" si="30"/>
        <v>0</v>
      </c>
      <c r="R47" s="161"/>
      <c r="S47" s="161"/>
      <c r="T47" s="162">
        <v>0</v>
      </c>
      <c r="U47" s="161">
        <f t="shared" si="31"/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97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37</v>
      </c>
      <c r="B48" s="158" t="s">
        <v>169</v>
      </c>
      <c r="C48" s="191" t="s">
        <v>170</v>
      </c>
      <c r="D48" s="160" t="s">
        <v>116</v>
      </c>
      <c r="E48" s="166">
        <v>57.6</v>
      </c>
      <c r="F48" s="168">
        <f t="shared" si="24"/>
        <v>0</v>
      </c>
      <c r="G48" s="169">
        <f t="shared" si="25"/>
        <v>0</v>
      </c>
      <c r="H48" s="169"/>
      <c r="I48" s="169">
        <f t="shared" si="26"/>
        <v>0</v>
      </c>
      <c r="J48" s="169"/>
      <c r="K48" s="169">
        <f t="shared" si="27"/>
        <v>0</v>
      </c>
      <c r="L48" s="169">
        <v>21</v>
      </c>
      <c r="M48" s="169">
        <f t="shared" si="28"/>
        <v>0</v>
      </c>
      <c r="N48" s="161">
        <v>0</v>
      </c>
      <c r="O48" s="161">
        <f t="shared" si="29"/>
        <v>0</v>
      </c>
      <c r="P48" s="161">
        <v>0</v>
      </c>
      <c r="Q48" s="161">
        <f t="shared" si="30"/>
        <v>0</v>
      </c>
      <c r="R48" s="161"/>
      <c r="S48" s="161"/>
      <c r="T48" s="162">
        <v>0</v>
      </c>
      <c r="U48" s="161">
        <f t="shared" si="31"/>
        <v>0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97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>
        <v>38</v>
      </c>
      <c r="B49" s="158" t="s">
        <v>171</v>
      </c>
      <c r="C49" s="191" t="s">
        <v>172</v>
      </c>
      <c r="D49" s="160" t="s">
        <v>116</v>
      </c>
      <c r="E49" s="166">
        <v>57.6</v>
      </c>
      <c r="F49" s="168">
        <f t="shared" si="24"/>
        <v>0</v>
      </c>
      <c r="G49" s="169">
        <f t="shared" si="25"/>
        <v>0</v>
      </c>
      <c r="H49" s="169"/>
      <c r="I49" s="169">
        <f t="shared" si="26"/>
        <v>0</v>
      </c>
      <c r="J49" s="169"/>
      <c r="K49" s="169">
        <f t="shared" si="27"/>
        <v>0</v>
      </c>
      <c r="L49" s="169">
        <v>21</v>
      </c>
      <c r="M49" s="169">
        <f t="shared" si="28"/>
        <v>0</v>
      </c>
      <c r="N49" s="161">
        <v>0</v>
      </c>
      <c r="O49" s="161">
        <f t="shared" si="29"/>
        <v>0</v>
      </c>
      <c r="P49" s="161">
        <v>0</v>
      </c>
      <c r="Q49" s="161">
        <f t="shared" si="30"/>
        <v>0</v>
      </c>
      <c r="R49" s="161"/>
      <c r="S49" s="161"/>
      <c r="T49" s="162">
        <v>0</v>
      </c>
      <c r="U49" s="161">
        <f t="shared" si="31"/>
        <v>0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97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39</v>
      </c>
      <c r="B50" s="158" t="s">
        <v>173</v>
      </c>
      <c r="C50" s="191" t="s">
        <v>174</v>
      </c>
      <c r="D50" s="160" t="s">
        <v>116</v>
      </c>
      <c r="E50" s="166">
        <v>26.46</v>
      </c>
      <c r="F50" s="168">
        <f t="shared" si="24"/>
        <v>0</v>
      </c>
      <c r="G50" s="169">
        <f t="shared" si="25"/>
        <v>0</v>
      </c>
      <c r="H50" s="169"/>
      <c r="I50" s="169">
        <f t="shared" si="26"/>
        <v>0</v>
      </c>
      <c r="J50" s="169"/>
      <c r="K50" s="169">
        <f t="shared" si="27"/>
        <v>0</v>
      </c>
      <c r="L50" s="169">
        <v>21</v>
      </c>
      <c r="M50" s="169">
        <f t="shared" si="28"/>
        <v>0</v>
      </c>
      <c r="N50" s="161">
        <v>0</v>
      </c>
      <c r="O50" s="161">
        <f t="shared" si="29"/>
        <v>0</v>
      </c>
      <c r="P50" s="161">
        <v>0</v>
      </c>
      <c r="Q50" s="161">
        <f t="shared" si="30"/>
        <v>0</v>
      </c>
      <c r="R50" s="161"/>
      <c r="S50" s="161"/>
      <c r="T50" s="162">
        <v>0</v>
      </c>
      <c r="U50" s="161">
        <f t="shared" si="31"/>
        <v>0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97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40</v>
      </c>
      <c r="B51" s="158" t="s">
        <v>175</v>
      </c>
      <c r="C51" s="191" t="s">
        <v>176</v>
      </c>
      <c r="D51" s="160" t="s">
        <v>116</v>
      </c>
      <c r="E51" s="166">
        <v>26.46</v>
      </c>
      <c r="F51" s="168">
        <f t="shared" si="24"/>
        <v>0</v>
      </c>
      <c r="G51" s="169">
        <f t="shared" si="25"/>
        <v>0</v>
      </c>
      <c r="H51" s="169"/>
      <c r="I51" s="169">
        <f t="shared" si="26"/>
        <v>0</v>
      </c>
      <c r="J51" s="169"/>
      <c r="K51" s="169">
        <f t="shared" si="27"/>
        <v>0</v>
      </c>
      <c r="L51" s="169">
        <v>21</v>
      </c>
      <c r="M51" s="169">
        <f t="shared" si="28"/>
        <v>0</v>
      </c>
      <c r="N51" s="161">
        <v>0</v>
      </c>
      <c r="O51" s="161">
        <f t="shared" si="29"/>
        <v>0</v>
      </c>
      <c r="P51" s="161">
        <v>0</v>
      </c>
      <c r="Q51" s="161">
        <f t="shared" si="30"/>
        <v>0</v>
      </c>
      <c r="R51" s="161"/>
      <c r="S51" s="161"/>
      <c r="T51" s="162">
        <v>0</v>
      </c>
      <c r="U51" s="161">
        <f t="shared" si="31"/>
        <v>0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97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41</v>
      </c>
      <c r="B52" s="158" t="s">
        <v>177</v>
      </c>
      <c r="C52" s="191" t="s">
        <v>178</v>
      </c>
      <c r="D52" s="160" t="s">
        <v>116</v>
      </c>
      <c r="E52" s="166">
        <v>26.46</v>
      </c>
      <c r="F52" s="168">
        <f t="shared" si="24"/>
        <v>0</v>
      </c>
      <c r="G52" s="169">
        <f t="shared" si="25"/>
        <v>0</v>
      </c>
      <c r="H52" s="169"/>
      <c r="I52" s="169">
        <f t="shared" si="26"/>
        <v>0</v>
      </c>
      <c r="J52" s="169"/>
      <c r="K52" s="169">
        <f t="shared" si="27"/>
        <v>0</v>
      </c>
      <c r="L52" s="169">
        <v>21</v>
      </c>
      <c r="M52" s="169">
        <f t="shared" si="28"/>
        <v>0</v>
      </c>
      <c r="N52" s="161">
        <v>0</v>
      </c>
      <c r="O52" s="161">
        <f t="shared" si="29"/>
        <v>0</v>
      </c>
      <c r="P52" s="161">
        <v>0</v>
      </c>
      <c r="Q52" s="161">
        <f t="shared" si="30"/>
        <v>0</v>
      </c>
      <c r="R52" s="161"/>
      <c r="S52" s="161"/>
      <c r="T52" s="162">
        <v>0</v>
      </c>
      <c r="U52" s="161">
        <f t="shared" si="31"/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97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42</v>
      </c>
      <c r="B53" s="158" t="s">
        <v>179</v>
      </c>
      <c r="C53" s="191" t="s">
        <v>180</v>
      </c>
      <c r="D53" s="160" t="s">
        <v>181</v>
      </c>
      <c r="E53" s="166">
        <v>21.6</v>
      </c>
      <c r="F53" s="168">
        <f t="shared" si="24"/>
        <v>0</v>
      </c>
      <c r="G53" s="169">
        <f t="shared" si="25"/>
        <v>0</v>
      </c>
      <c r="H53" s="169"/>
      <c r="I53" s="169">
        <f t="shared" si="26"/>
        <v>0</v>
      </c>
      <c r="J53" s="169"/>
      <c r="K53" s="169">
        <f t="shared" si="27"/>
        <v>0</v>
      </c>
      <c r="L53" s="169">
        <v>21</v>
      </c>
      <c r="M53" s="169">
        <f t="shared" si="28"/>
        <v>0</v>
      </c>
      <c r="N53" s="161">
        <v>0</v>
      </c>
      <c r="O53" s="161">
        <f t="shared" si="29"/>
        <v>0</v>
      </c>
      <c r="P53" s="161">
        <v>0</v>
      </c>
      <c r="Q53" s="161">
        <f t="shared" si="30"/>
        <v>0</v>
      </c>
      <c r="R53" s="161"/>
      <c r="S53" s="161"/>
      <c r="T53" s="162">
        <v>0</v>
      </c>
      <c r="U53" s="161">
        <f t="shared" si="31"/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97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>
        <v>43</v>
      </c>
      <c r="B54" s="158" t="s">
        <v>182</v>
      </c>
      <c r="C54" s="191" t="s">
        <v>183</v>
      </c>
      <c r="D54" s="160" t="s">
        <v>116</v>
      </c>
      <c r="E54" s="166">
        <v>55.26</v>
      </c>
      <c r="F54" s="168">
        <f t="shared" si="24"/>
        <v>0</v>
      </c>
      <c r="G54" s="169">
        <f t="shared" si="25"/>
        <v>0</v>
      </c>
      <c r="H54" s="169"/>
      <c r="I54" s="169">
        <f t="shared" si="26"/>
        <v>0</v>
      </c>
      <c r="J54" s="169"/>
      <c r="K54" s="169">
        <f t="shared" si="27"/>
        <v>0</v>
      </c>
      <c r="L54" s="169">
        <v>21</v>
      </c>
      <c r="M54" s="169">
        <f t="shared" si="28"/>
        <v>0</v>
      </c>
      <c r="N54" s="161">
        <v>0</v>
      </c>
      <c r="O54" s="161">
        <f t="shared" si="29"/>
        <v>0</v>
      </c>
      <c r="P54" s="161">
        <v>0</v>
      </c>
      <c r="Q54" s="161">
        <f t="shared" si="30"/>
        <v>0</v>
      </c>
      <c r="R54" s="161"/>
      <c r="S54" s="161"/>
      <c r="T54" s="162">
        <v>0</v>
      </c>
      <c r="U54" s="161">
        <f t="shared" si="31"/>
        <v>0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97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44</v>
      </c>
      <c r="B55" s="158" t="s">
        <v>184</v>
      </c>
      <c r="C55" s="191" t="s">
        <v>185</v>
      </c>
      <c r="D55" s="160" t="s">
        <v>121</v>
      </c>
      <c r="E55" s="166">
        <v>3</v>
      </c>
      <c r="F55" s="168">
        <f t="shared" si="24"/>
        <v>0</v>
      </c>
      <c r="G55" s="169">
        <f t="shared" si="25"/>
        <v>0</v>
      </c>
      <c r="H55" s="169"/>
      <c r="I55" s="169">
        <f t="shared" si="26"/>
        <v>0</v>
      </c>
      <c r="J55" s="169"/>
      <c r="K55" s="169">
        <f t="shared" si="27"/>
        <v>0</v>
      </c>
      <c r="L55" s="169">
        <v>21</v>
      </c>
      <c r="M55" s="169">
        <f t="shared" si="28"/>
        <v>0</v>
      </c>
      <c r="N55" s="161">
        <v>0</v>
      </c>
      <c r="O55" s="161">
        <f t="shared" si="29"/>
        <v>0</v>
      </c>
      <c r="P55" s="161">
        <v>0</v>
      </c>
      <c r="Q55" s="161">
        <f t="shared" si="30"/>
        <v>0</v>
      </c>
      <c r="R55" s="161"/>
      <c r="S55" s="161"/>
      <c r="T55" s="162">
        <v>0</v>
      </c>
      <c r="U55" s="161">
        <f t="shared" si="31"/>
        <v>0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97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45</v>
      </c>
      <c r="B56" s="158" t="s">
        <v>186</v>
      </c>
      <c r="C56" s="191" t="s">
        <v>187</v>
      </c>
      <c r="D56" s="160" t="s">
        <v>121</v>
      </c>
      <c r="E56" s="166">
        <v>2</v>
      </c>
      <c r="F56" s="168">
        <f t="shared" si="24"/>
        <v>0</v>
      </c>
      <c r="G56" s="169">
        <f t="shared" si="25"/>
        <v>0</v>
      </c>
      <c r="H56" s="169"/>
      <c r="I56" s="169">
        <f t="shared" si="26"/>
        <v>0</v>
      </c>
      <c r="J56" s="169"/>
      <c r="K56" s="169">
        <f t="shared" si="27"/>
        <v>0</v>
      </c>
      <c r="L56" s="169">
        <v>21</v>
      </c>
      <c r="M56" s="169">
        <f t="shared" si="28"/>
        <v>0</v>
      </c>
      <c r="N56" s="161">
        <v>0</v>
      </c>
      <c r="O56" s="161">
        <f t="shared" si="29"/>
        <v>0</v>
      </c>
      <c r="P56" s="161">
        <v>0</v>
      </c>
      <c r="Q56" s="161">
        <f t="shared" si="30"/>
        <v>0</v>
      </c>
      <c r="R56" s="161"/>
      <c r="S56" s="161"/>
      <c r="T56" s="162">
        <v>0</v>
      </c>
      <c r="U56" s="161">
        <f t="shared" si="31"/>
        <v>0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97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>
        <v>46</v>
      </c>
      <c r="B57" s="158" t="s">
        <v>188</v>
      </c>
      <c r="C57" s="191" t="s">
        <v>189</v>
      </c>
      <c r="D57" s="160" t="s">
        <v>121</v>
      </c>
      <c r="E57" s="166">
        <v>8</v>
      </c>
      <c r="F57" s="168">
        <f t="shared" si="24"/>
        <v>0</v>
      </c>
      <c r="G57" s="169">
        <f t="shared" si="25"/>
        <v>0</v>
      </c>
      <c r="H57" s="169"/>
      <c r="I57" s="169">
        <f t="shared" si="26"/>
        <v>0</v>
      </c>
      <c r="J57" s="169"/>
      <c r="K57" s="169">
        <f t="shared" si="27"/>
        <v>0</v>
      </c>
      <c r="L57" s="169">
        <v>21</v>
      </c>
      <c r="M57" s="169">
        <f t="shared" si="28"/>
        <v>0</v>
      </c>
      <c r="N57" s="161">
        <v>0</v>
      </c>
      <c r="O57" s="161">
        <f t="shared" si="29"/>
        <v>0</v>
      </c>
      <c r="P57" s="161">
        <v>0</v>
      </c>
      <c r="Q57" s="161">
        <f t="shared" si="30"/>
        <v>0</v>
      </c>
      <c r="R57" s="161"/>
      <c r="S57" s="161"/>
      <c r="T57" s="162">
        <v>0</v>
      </c>
      <c r="U57" s="161">
        <f t="shared" si="31"/>
        <v>0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97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47</v>
      </c>
      <c r="B58" s="158" t="s">
        <v>190</v>
      </c>
      <c r="C58" s="191" t="s">
        <v>137</v>
      </c>
      <c r="D58" s="160" t="s">
        <v>121</v>
      </c>
      <c r="E58" s="166">
        <v>1</v>
      </c>
      <c r="F58" s="168">
        <f t="shared" si="24"/>
        <v>0</v>
      </c>
      <c r="G58" s="169">
        <f t="shared" si="25"/>
        <v>0</v>
      </c>
      <c r="H58" s="169"/>
      <c r="I58" s="169">
        <f t="shared" si="26"/>
        <v>0</v>
      </c>
      <c r="J58" s="169"/>
      <c r="K58" s="169">
        <f t="shared" si="27"/>
        <v>0</v>
      </c>
      <c r="L58" s="169">
        <v>21</v>
      </c>
      <c r="M58" s="169">
        <f t="shared" si="28"/>
        <v>0</v>
      </c>
      <c r="N58" s="161">
        <v>0</v>
      </c>
      <c r="O58" s="161">
        <f t="shared" si="29"/>
        <v>0</v>
      </c>
      <c r="P58" s="161">
        <v>0</v>
      </c>
      <c r="Q58" s="161">
        <f t="shared" si="30"/>
        <v>0</v>
      </c>
      <c r="R58" s="161"/>
      <c r="S58" s="161"/>
      <c r="T58" s="162">
        <v>0</v>
      </c>
      <c r="U58" s="161">
        <f t="shared" si="31"/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97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x14ac:dyDescent="0.2">
      <c r="A59" s="153" t="s">
        <v>92</v>
      </c>
      <c r="B59" s="159" t="s">
        <v>59</v>
      </c>
      <c r="C59" s="192" t="s">
        <v>60</v>
      </c>
      <c r="D59" s="163"/>
      <c r="E59" s="167"/>
      <c r="F59" s="170"/>
      <c r="G59" s="170">
        <f>SUMIF(AE60:AE81,"&lt;&gt;NOR",G60:G81)</f>
        <v>0</v>
      </c>
      <c r="H59" s="170"/>
      <c r="I59" s="170">
        <f>SUM(I60:I81)</f>
        <v>0</v>
      </c>
      <c r="J59" s="170"/>
      <c r="K59" s="170">
        <f>SUM(K60:K81)</f>
        <v>0</v>
      </c>
      <c r="L59" s="170"/>
      <c r="M59" s="170">
        <f>SUM(M60:M81)</f>
        <v>0</v>
      </c>
      <c r="N59" s="164"/>
      <c r="O59" s="164">
        <f>SUM(O60:O81)</f>
        <v>0.41530000000000006</v>
      </c>
      <c r="P59" s="164"/>
      <c r="Q59" s="164">
        <f>SUM(Q60:Q81)</f>
        <v>0</v>
      </c>
      <c r="R59" s="164"/>
      <c r="S59" s="164"/>
      <c r="T59" s="165"/>
      <c r="U59" s="164">
        <f>SUM(U60:U81)</f>
        <v>91.419999999999987</v>
      </c>
      <c r="AE59" t="s">
        <v>93</v>
      </c>
    </row>
    <row r="60" spans="1:60" outlineLevel="1" x14ac:dyDescent="0.2">
      <c r="A60" s="152">
        <v>48</v>
      </c>
      <c r="B60" s="158" t="s">
        <v>191</v>
      </c>
      <c r="C60" s="191" t="s">
        <v>192</v>
      </c>
      <c r="D60" s="160" t="s">
        <v>166</v>
      </c>
      <c r="E60" s="166">
        <v>1</v>
      </c>
      <c r="F60" s="168">
        <f t="shared" ref="F60:F81" si="32">H60+J60</f>
        <v>0</v>
      </c>
      <c r="G60" s="169">
        <f t="shared" ref="G60:G81" si="33">ROUND(E60*F60,2)</f>
        <v>0</v>
      </c>
      <c r="H60" s="169"/>
      <c r="I60" s="169">
        <f t="shared" ref="I60:I81" si="34">ROUND(E60*H60,2)</f>
        <v>0</v>
      </c>
      <c r="J60" s="169"/>
      <c r="K60" s="169">
        <f t="shared" ref="K60:K81" si="35">ROUND(E60*J60,2)</f>
        <v>0</v>
      </c>
      <c r="L60" s="169">
        <v>21</v>
      </c>
      <c r="M60" s="169">
        <f t="shared" ref="M60:M81" si="36">G60*(1+L60/100)</f>
        <v>0</v>
      </c>
      <c r="N60" s="161">
        <v>0</v>
      </c>
      <c r="O60" s="161">
        <f t="shared" ref="O60:O81" si="37">ROUND(E60*N60,5)</f>
        <v>0</v>
      </c>
      <c r="P60" s="161">
        <v>0</v>
      </c>
      <c r="Q60" s="161">
        <f t="shared" ref="Q60:Q81" si="38">ROUND(E60*P60,5)</f>
        <v>0</v>
      </c>
      <c r="R60" s="161"/>
      <c r="S60" s="161"/>
      <c r="T60" s="162">
        <v>0</v>
      </c>
      <c r="U60" s="161">
        <f t="shared" ref="U60:U81" si="39">ROUND(E60*T60,2)</f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97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>
        <v>49</v>
      </c>
      <c r="B61" s="158" t="s">
        <v>193</v>
      </c>
      <c r="C61" s="191" t="s">
        <v>194</v>
      </c>
      <c r="D61" s="160" t="s">
        <v>166</v>
      </c>
      <c r="E61" s="166">
        <v>2</v>
      </c>
      <c r="F61" s="168">
        <f t="shared" si="32"/>
        <v>0</v>
      </c>
      <c r="G61" s="169">
        <f t="shared" si="33"/>
        <v>0</v>
      </c>
      <c r="H61" s="169"/>
      <c r="I61" s="169">
        <f t="shared" si="34"/>
        <v>0</v>
      </c>
      <c r="J61" s="169"/>
      <c r="K61" s="169">
        <f t="shared" si="35"/>
        <v>0</v>
      </c>
      <c r="L61" s="169">
        <v>21</v>
      </c>
      <c r="M61" s="169">
        <f t="shared" si="36"/>
        <v>0</v>
      </c>
      <c r="N61" s="161">
        <v>0</v>
      </c>
      <c r="O61" s="161">
        <f t="shared" si="37"/>
        <v>0</v>
      </c>
      <c r="P61" s="161">
        <v>0</v>
      </c>
      <c r="Q61" s="161">
        <f t="shared" si="38"/>
        <v>0</v>
      </c>
      <c r="R61" s="161"/>
      <c r="S61" s="161"/>
      <c r="T61" s="162">
        <v>0</v>
      </c>
      <c r="U61" s="161">
        <f t="shared" si="39"/>
        <v>0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97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50</v>
      </c>
      <c r="B62" s="158" t="s">
        <v>195</v>
      </c>
      <c r="C62" s="191" t="s">
        <v>196</v>
      </c>
      <c r="D62" s="160" t="s">
        <v>166</v>
      </c>
      <c r="E62" s="166">
        <v>4</v>
      </c>
      <c r="F62" s="168">
        <f t="shared" si="32"/>
        <v>0</v>
      </c>
      <c r="G62" s="169">
        <f t="shared" si="33"/>
        <v>0</v>
      </c>
      <c r="H62" s="169"/>
      <c r="I62" s="169">
        <f t="shared" si="34"/>
        <v>0</v>
      </c>
      <c r="J62" s="169"/>
      <c r="K62" s="169">
        <f t="shared" si="35"/>
        <v>0</v>
      </c>
      <c r="L62" s="169">
        <v>21</v>
      </c>
      <c r="M62" s="169">
        <f t="shared" si="36"/>
        <v>0</v>
      </c>
      <c r="N62" s="161">
        <v>0</v>
      </c>
      <c r="O62" s="161">
        <f t="shared" si="37"/>
        <v>0</v>
      </c>
      <c r="P62" s="161">
        <v>0</v>
      </c>
      <c r="Q62" s="161">
        <f t="shared" si="38"/>
        <v>0</v>
      </c>
      <c r="R62" s="161"/>
      <c r="S62" s="161"/>
      <c r="T62" s="162">
        <v>0</v>
      </c>
      <c r="U62" s="161">
        <f t="shared" si="39"/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97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51</v>
      </c>
      <c r="B63" s="158" t="s">
        <v>197</v>
      </c>
      <c r="C63" s="191" t="s">
        <v>198</v>
      </c>
      <c r="D63" s="160" t="s">
        <v>121</v>
      </c>
      <c r="E63" s="166">
        <v>2</v>
      </c>
      <c r="F63" s="168">
        <f t="shared" si="32"/>
        <v>0</v>
      </c>
      <c r="G63" s="169">
        <f t="shared" si="33"/>
        <v>0</v>
      </c>
      <c r="H63" s="169"/>
      <c r="I63" s="169">
        <f t="shared" si="34"/>
        <v>0</v>
      </c>
      <c r="J63" s="169"/>
      <c r="K63" s="169">
        <f t="shared" si="35"/>
        <v>0</v>
      </c>
      <c r="L63" s="169">
        <v>21</v>
      </c>
      <c r="M63" s="169">
        <f t="shared" si="36"/>
        <v>0</v>
      </c>
      <c r="N63" s="161">
        <v>0</v>
      </c>
      <c r="O63" s="161">
        <f t="shared" si="37"/>
        <v>0</v>
      </c>
      <c r="P63" s="161">
        <v>0</v>
      </c>
      <c r="Q63" s="161">
        <f t="shared" si="38"/>
        <v>0</v>
      </c>
      <c r="R63" s="161"/>
      <c r="S63" s="161"/>
      <c r="T63" s="162">
        <v>0.65</v>
      </c>
      <c r="U63" s="161">
        <f t="shared" si="39"/>
        <v>1.3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97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52</v>
      </c>
      <c r="B64" s="158" t="s">
        <v>199</v>
      </c>
      <c r="C64" s="191" t="s">
        <v>200</v>
      </c>
      <c r="D64" s="160" t="s">
        <v>121</v>
      </c>
      <c r="E64" s="166">
        <v>1</v>
      </c>
      <c r="F64" s="168">
        <f t="shared" si="32"/>
        <v>0</v>
      </c>
      <c r="G64" s="169">
        <f t="shared" si="33"/>
        <v>0</v>
      </c>
      <c r="H64" s="169"/>
      <c r="I64" s="169">
        <f t="shared" si="34"/>
        <v>0</v>
      </c>
      <c r="J64" s="169"/>
      <c r="K64" s="169">
        <f t="shared" si="35"/>
        <v>0</v>
      </c>
      <c r="L64" s="169">
        <v>21</v>
      </c>
      <c r="M64" s="169">
        <f t="shared" si="36"/>
        <v>0</v>
      </c>
      <c r="N64" s="161">
        <v>0</v>
      </c>
      <c r="O64" s="161">
        <f t="shared" si="37"/>
        <v>0</v>
      </c>
      <c r="P64" s="161">
        <v>0</v>
      </c>
      <c r="Q64" s="161">
        <f t="shared" si="38"/>
        <v>0</v>
      </c>
      <c r="R64" s="161"/>
      <c r="S64" s="161"/>
      <c r="T64" s="162">
        <v>1.36</v>
      </c>
      <c r="U64" s="161">
        <f t="shared" si="39"/>
        <v>1.36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97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52">
        <v>53</v>
      </c>
      <c r="B65" s="158" t="s">
        <v>201</v>
      </c>
      <c r="C65" s="191" t="s">
        <v>202</v>
      </c>
      <c r="D65" s="160" t="s">
        <v>166</v>
      </c>
      <c r="E65" s="166">
        <v>1</v>
      </c>
      <c r="F65" s="168">
        <f t="shared" si="32"/>
        <v>0</v>
      </c>
      <c r="G65" s="169">
        <f t="shared" si="33"/>
        <v>0</v>
      </c>
      <c r="H65" s="169"/>
      <c r="I65" s="169">
        <f t="shared" si="34"/>
        <v>0</v>
      </c>
      <c r="J65" s="169"/>
      <c r="K65" s="169">
        <f t="shared" si="35"/>
        <v>0</v>
      </c>
      <c r="L65" s="169">
        <v>21</v>
      </c>
      <c r="M65" s="169">
        <f t="shared" si="36"/>
        <v>0</v>
      </c>
      <c r="N65" s="161">
        <v>0</v>
      </c>
      <c r="O65" s="161">
        <f t="shared" si="37"/>
        <v>0</v>
      </c>
      <c r="P65" s="161">
        <v>0</v>
      </c>
      <c r="Q65" s="161">
        <f t="shared" si="38"/>
        <v>0</v>
      </c>
      <c r="R65" s="161"/>
      <c r="S65" s="161"/>
      <c r="T65" s="162">
        <v>0</v>
      </c>
      <c r="U65" s="161">
        <f t="shared" si="39"/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97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52">
        <v>54</v>
      </c>
      <c r="B66" s="158" t="s">
        <v>203</v>
      </c>
      <c r="C66" s="191" t="s">
        <v>204</v>
      </c>
      <c r="D66" s="160" t="s">
        <v>166</v>
      </c>
      <c r="E66" s="166">
        <v>1</v>
      </c>
      <c r="F66" s="168">
        <f t="shared" si="32"/>
        <v>0</v>
      </c>
      <c r="G66" s="169">
        <f t="shared" si="33"/>
        <v>0</v>
      </c>
      <c r="H66" s="169"/>
      <c r="I66" s="169">
        <f t="shared" si="34"/>
        <v>0</v>
      </c>
      <c r="J66" s="169"/>
      <c r="K66" s="169">
        <f t="shared" si="35"/>
        <v>0</v>
      </c>
      <c r="L66" s="169">
        <v>21</v>
      </c>
      <c r="M66" s="169">
        <f t="shared" si="36"/>
        <v>0</v>
      </c>
      <c r="N66" s="161">
        <v>0</v>
      </c>
      <c r="O66" s="161">
        <f t="shared" si="37"/>
        <v>0</v>
      </c>
      <c r="P66" s="161">
        <v>0</v>
      </c>
      <c r="Q66" s="161">
        <f t="shared" si="38"/>
        <v>0</v>
      </c>
      <c r="R66" s="161"/>
      <c r="S66" s="161"/>
      <c r="T66" s="162">
        <v>0</v>
      </c>
      <c r="U66" s="161">
        <f t="shared" si="39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97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52">
        <v>55</v>
      </c>
      <c r="B67" s="158" t="s">
        <v>205</v>
      </c>
      <c r="C67" s="191" t="s">
        <v>206</v>
      </c>
      <c r="D67" s="160" t="s">
        <v>166</v>
      </c>
      <c r="E67" s="166">
        <v>1</v>
      </c>
      <c r="F67" s="168">
        <f t="shared" si="32"/>
        <v>0</v>
      </c>
      <c r="G67" s="169">
        <f t="shared" si="33"/>
        <v>0</v>
      </c>
      <c r="H67" s="169"/>
      <c r="I67" s="169">
        <f t="shared" si="34"/>
        <v>0</v>
      </c>
      <c r="J67" s="169"/>
      <c r="K67" s="169">
        <f t="shared" si="35"/>
        <v>0</v>
      </c>
      <c r="L67" s="169">
        <v>21</v>
      </c>
      <c r="M67" s="169">
        <f t="shared" si="36"/>
        <v>0</v>
      </c>
      <c r="N67" s="161">
        <v>0</v>
      </c>
      <c r="O67" s="161">
        <f t="shared" si="37"/>
        <v>0</v>
      </c>
      <c r="P67" s="161">
        <v>0</v>
      </c>
      <c r="Q67" s="161">
        <f t="shared" si="38"/>
        <v>0</v>
      </c>
      <c r="R67" s="161"/>
      <c r="S67" s="161"/>
      <c r="T67" s="162">
        <v>0</v>
      </c>
      <c r="U67" s="161">
        <f t="shared" si="39"/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97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>
        <v>56</v>
      </c>
      <c r="B68" s="158" t="s">
        <v>207</v>
      </c>
      <c r="C68" s="191" t="s">
        <v>208</v>
      </c>
      <c r="D68" s="160" t="s">
        <v>209</v>
      </c>
      <c r="E68" s="166">
        <v>100</v>
      </c>
      <c r="F68" s="168">
        <f t="shared" si="32"/>
        <v>0</v>
      </c>
      <c r="G68" s="169">
        <f t="shared" si="33"/>
        <v>0</v>
      </c>
      <c r="H68" s="169"/>
      <c r="I68" s="169">
        <f t="shared" si="34"/>
        <v>0</v>
      </c>
      <c r="J68" s="169"/>
      <c r="K68" s="169">
        <f t="shared" si="35"/>
        <v>0</v>
      </c>
      <c r="L68" s="169">
        <v>21</v>
      </c>
      <c r="M68" s="169">
        <f t="shared" si="36"/>
        <v>0</v>
      </c>
      <c r="N68" s="161">
        <v>2.5799999999999998E-3</v>
      </c>
      <c r="O68" s="161">
        <f t="shared" si="37"/>
        <v>0.25800000000000001</v>
      </c>
      <c r="P68" s="161">
        <v>0</v>
      </c>
      <c r="Q68" s="161">
        <f t="shared" si="38"/>
        <v>0</v>
      </c>
      <c r="R68" s="161"/>
      <c r="S68" s="161"/>
      <c r="T68" s="162">
        <v>0.55000000000000004</v>
      </c>
      <c r="U68" s="161">
        <f t="shared" si="39"/>
        <v>55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97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>
        <v>57</v>
      </c>
      <c r="B69" s="158" t="s">
        <v>210</v>
      </c>
      <c r="C69" s="191" t="s">
        <v>211</v>
      </c>
      <c r="D69" s="160" t="s">
        <v>209</v>
      </c>
      <c r="E69" s="166">
        <v>35</v>
      </c>
      <c r="F69" s="168">
        <f t="shared" si="32"/>
        <v>0</v>
      </c>
      <c r="G69" s="169">
        <f t="shared" si="33"/>
        <v>0</v>
      </c>
      <c r="H69" s="169"/>
      <c r="I69" s="169">
        <f t="shared" si="34"/>
        <v>0</v>
      </c>
      <c r="J69" s="169"/>
      <c r="K69" s="169">
        <f t="shared" si="35"/>
        <v>0</v>
      </c>
      <c r="L69" s="169">
        <v>21</v>
      </c>
      <c r="M69" s="169">
        <f t="shared" si="36"/>
        <v>0</v>
      </c>
      <c r="N69" s="161">
        <v>4.0299999999999997E-3</v>
      </c>
      <c r="O69" s="161">
        <f t="shared" si="37"/>
        <v>0.14105000000000001</v>
      </c>
      <c r="P69" s="161">
        <v>0</v>
      </c>
      <c r="Q69" s="161">
        <f t="shared" si="38"/>
        <v>0</v>
      </c>
      <c r="R69" s="161"/>
      <c r="S69" s="161"/>
      <c r="T69" s="162">
        <v>0.6</v>
      </c>
      <c r="U69" s="161">
        <f t="shared" si="39"/>
        <v>21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97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>
        <v>58</v>
      </c>
      <c r="B70" s="158" t="s">
        <v>212</v>
      </c>
      <c r="C70" s="191" t="s">
        <v>213</v>
      </c>
      <c r="D70" s="160" t="s">
        <v>209</v>
      </c>
      <c r="E70" s="166">
        <v>135</v>
      </c>
      <c r="F70" s="168">
        <f t="shared" si="32"/>
        <v>0</v>
      </c>
      <c r="G70" s="169">
        <f t="shared" si="33"/>
        <v>0</v>
      </c>
      <c r="H70" s="169"/>
      <c r="I70" s="169">
        <f t="shared" si="34"/>
        <v>0</v>
      </c>
      <c r="J70" s="169"/>
      <c r="K70" s="169">
        <f t="shared" si="35"/>
        <v>0</v>
      </c>
      <c r="L70" s="169">
        <v>21</v>
      </c>
      <c r="M70" s="169">
        <f t="shared" si="36"/>
        <v>0</v>
      </c>
      <c r="N70" s="161">
        <v>0</v>
      </c>
      <c r="O70" s="161">
        <f t="shared" si="37"/>
        <v>0</v>
      </c>
      <c r="P70" s="161">
        <v>0</v>
      </c>
      <c r="Q70" s="161">
        <f t="shared" si="38"/>
        <v>0</v>
      </c>
      <c r="R70" s="161"/>
      <c r="S70" s="161"/>
      <c r="T70" s="162">
        <v>0</v>
      </c>
      <c r="U70" s="161">
        <f t="shared" si="39"/>
        <v>0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214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59</v>
      </c>
      <c r="B71" s="158" t="s">
        <v>215</v>
      </c>
      <c r="C71" s="191" t="s">
        <v>216</v>
      </c>
      <c r="D71" s="160" t="s">
        <v>209</v>
      </c>
      <c r="E71" s="166">
        <v>135</v>
      </c>
      <c r="F71" s="168">
        <f t="shared" si="32"/>
        <v>0</v>
      </c>
      <c r="G71" s="169">
        <f t="shared" si="33"/>
        <v>0</v>
      </c>
      <c r="H71" s="169"/>
      <c r="I71" s="169">
        <f t="shared" si="34"/>
        <v>0</v>
      </c>
      <c r="J71" s="169"/>
      <c r="K71" s="169">
        <f t="shared" si="35"/>
        <v>0</v>
      </c>
      <c r="L71" s="169">
        <v>21</v>
      </c>
      <c r="M71" s="169">
        <f t="shared" si="36"/>
        <v>0</v>
      </c>
      <c r="N71" s="161">
        <v>0</v>
      </c>
      <c r="O71" s="161">
        <f t="shared" si="37"/>
        <v>0</v>
      </c>
      <c r="P71" s="161">
        <v>0</v>
      </c>
      <c r="Q71" s="161">
        <f t="shared" si="38"/>
        <v>0</v>
      </c>
      <c r="R71" s="161"/>
      <c r="S71" s="161"/>
      <c r="T71" s="162">
        <v>0.06</v>
      </c>
      <c r="U71" s="161">
        <f t="shared" si="39"/>
        <v>8.1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97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60</v>
      </c>
      <c r="B72" s="158" t="s">
        <v>217</v>
      </c>
      <c r="C72" s="191" t="s">
        <v>218</v>
      </c>
      <c r="D72" s="160" t="s">
        <v>209</v>
      </c>
      <c r="E72" s="166">
        <v>30</v>
      </c>
      <c r="F72" s="168">
        <f t="shared" si="32"/>
        <v>0</v>
      </c>
      <c r="G72" s="169">
        <f t="shared" si="33"/>
        <v>0</v>
      </c>
      <c r="H72" s="169"/>
      <c r="I72" s="169">
        <f t="shared" si="34"/>
        <v>0</v>
      </c>
      <c r="J72" s="169"/>
      <c r="K72" s="169">
        <f t="shared" si="35"/>
        <v>0</v>
      </c>
      <c r="L72" s="169">
        <v>21</v>
      </c>
      <c r="M72" s="169">
        <f t="shared" si="36"/>
        <v>0</v>
      </c>
      <c r="N72" s="161">
        <v>0</v>
      </c>
      <c r="O72" s="161">
        <f t="shared" si="37"/>
        <v>0</v>
      </c>
      <c r="P72" s="161">
        <v>0</v>
      </c>
      <c r="Q72" s="161">
        <f t="shared" si="38"/>
        <v>0</v>
      </c>
      <c r="R72" s="161"/>
      <c r="S72" s="161"/>
      <c r="T72" s="162">
        <v>8.8999999999999996E-2</v>
      </c>
      <c r="U72" s="161">
        <f t="shared" si="39"/>
        <v>2.67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97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61</v>
      </c>
      <c r="B73" s="158" t="s">
        <v>219</v>
      </c>
      <c r="C73" s="191" t="s">
        <v>220</v>
      </c>
      <c r="D73" s="160" t="s">
        <v>209</v>
      </c>
      <c r="E73" s="166">
        <v>5</v>
      </c>
      <c r="F73" s="168">
        <f t="shared" si="32"/>
        <v>0</v>
      </c>
      <c r="G73" s="169">
        <f t="shared" si="33"/>
        <v>0</v>
      </c>
      <c r="H73" s="169"/>
      <c r="I73" s="169">
        <f t="shared" si="34"/>
        <v>0</v>
      </c>
      <c r="J73" s="169"/>
      <c r="K73" s="169">
        <f t="shared" si="35"/>
        <v>0</v>
      </c>
      <c r="L73" s="169">
        <v>21</v>
      </c>
      <c r="M73" s="169">
        <f t="shared" si="36"/>
        <v>0</v>
      </c>
      <c r="N73" s="161">
        <v>0</v>
      </c>
      <c r="O73" s="161">
        <f t="shared" si="37"/>
        <v>0</v>
      </c>
      <c r="P73" s="161">
        <v>0</v>
      </c>
      <c r="Q73" s="161">
        <f t="shared" si="38"/>
        <v>0</v>
      </c>
      <c r="R73" s="161"/>
      <c r="S73" s="161"/>
      <c r="T73" s="162">
        <v>0.10299999999999999</v>
      </c>
      <c r="U73" s="161">
        <f t="shared" si="39"/>
        <v>0.52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97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52">
        <v>62</v>
      </c>
      <c r="B74" s="158" t="s">
        <v>221</v>
      </c>
      <c r="C74" s="191" t="s">
        <v>222</v>
      </c>
      <c r="D74" s="160" t="s">
        <v>209</v>
      </c>
      <c r="E74" s="166">
        <v>30</v>
      </c>
      <c r="F74" s="168">
        <f t="shared" si="32"/>
        <v>0</v>
      </c>
      <c r="G74" s="169">
        <f t="shared" si="33"/>
        <v>0</v>
      </c>
      <c r="H74" s="169"/>
      <c r="I74" s="169">
        <f t="shared" si="34"/>
        <v>0</v>
      </c>
      <c r="J74" s="169"/>
      <c r="K74" s="169">
        <f t="shared" si="35"/>
        <v>0</v>
      </c>
      <c r="L74" s="169">
        <v>21</v>
      </c>
      <c r="M74" s="169">
        <f t="shared" si="36"/>
        <v>0</v>
      </c>
      <c r="N74" s="161">
        <v>4.2999999999999999E-4</v>
      </c>
      <c r="O74" s="161">
        <f t="shared" si="37"/>
        <v>1.29E-2</v>
      </c>
      <c r="P74" s="161">
        <v>0</v>
      </c>
      <c r="Q74" s="161">
        <f t="shared" si="38"/>
        <v>0</v>
      </c>
      <c r="R74" s="161"/>
      <c r="S74" s="161"/>
      <c r="T74" s="162">
        <v>0</v>
      </c>
      <c r="U74" s="161">
        <f t="shared" si="39"/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214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52">
        <v>63</v>
      </c>
      <c r="B75" s="158" t="s">
        <v>223</v>
      </c>
      <c r="C75" s="191" t="s">
        <v>224</v>
      </c>
      <c r="D75" s="160" t="s">
        <v>209</v>
      </c>
      <c r="E75" s="166">
        <v>5</v>
      </c>
      <c r="F75" s="168">
        <f t="shared" si="32"/>
        <v>0</v>
      </c>
      <c r="G75" s="169">
        <f t="shared" si="33"/>
        <v>0</v>
      </c>
      <c r="H75" s="169"/>
      <c r="I75" s="169">
        <f t="shared" si="34"/>
        <v>0</v>
      </c>
      <c r="J75" s="169"/>
      <c r="K75" s="169">
        <f t="shared" si="35"/>
        <v>0</v>
      </c>
      <c r="L75" s="169">
        <v>21</v>
      </c>
      <c r="M75" s="169">
        <f t="shared" si="36"/>
        <v>0</v>
      </c>
      <c r="N75" s="161">
        <v>6.7000000000000002E-4</v>
      </c>
      <c r="O75" s="161">
        <f t="shared" si="37"/>
        <v>3.3500000000000001E-3</v>
      </c>
      <c r="P75" s="161">
        <v>0</v>
      </c>
      <c r="Q75" s="161">
        <f t="shared" si="38"/>
        <v>0</v>
      </c>
      <c r="R75" s="161"/>
      <c r="S75" s="161"/>
      <c r="T75" s="162">
        <v>0</v>
      </c>
      <c r="U75" s="161">
        <f t="shared" si="39"/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214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>
        <v>64</v>
      </c>
      <c r="B76" s="158" t="s">
        <v>212</v>
      </c>
      <c r="C76" s="191" t="s">
        <v>225</v>
      </c>
      <c r="D76" s="160" t="s">
        <v>209</v>
      </c>
      <c r="E76" s="166">
        <v>35</v>
      </c>
      <c r="F76" s="168">
        <f t="shared" si="32"/>
        <v>0</v>
      </c>
      <c r="G76" s="169">
        <f t="shared" si="33"/>
        <v>0</v>
      </c>
      <c r="H76" s="169"/>
      <c r="I76" s="169">
        <f t="shared" si="34"/>
        <v>0</v>
      </c>
      <c r="J76" s="169"/>
      <c r="K76" s="169">
        <f t="shared" si="35"/>
        <v>0</v>
      </c>
      <c r="L76" s="169">
        <v>21</v>
      </c>
      <c r="M76" s="169">
        <f t="shared" si="36"/>
        <v>0</v>
      </c>
      <c r="N76" s="161">
        <v>0</v>
      </c>
      <c r="O76" s="161">
        <f t="shared" si="37"/>
        <v>0</v>
      </c>
      <c r="P76" s="161">
        <v>0</v>
      </c>
      <c r="Q76" s="161">
        <f t="shared" si="38"/>
        <v>0</v>
      </c>
      <c r="R76" s="161"/>
      <c r="S76" s="161"/>
      <c r="T76" s="162">
        <v>0</v>
      </c>
      <c r="U76" s="161">
        <f t="shared" si="39"/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214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65</v>
      </c>
      <c r="B77" s="158" t="s">
        <v>226</v>
      </c>
      <c r="C77" s="191" t="s">
        <v>227</v>
      </c>
      <c r="D77" s="160" t="s">
        <v>209</v>
      </c>
      <c r="E77" s="166">
        <v>40</v>
      </c>
      <c r="F77" s="168">
        <f t="shared" si="32"/>
        <v>0</v>
      </c>
      <c r="G77" s="169">
        <f t="shared" si="33"/>
        <v>0</v>
      </c>
      <c r="H77" s="169"/>
      <c r="I77" s="169">
        <f t="shared" si="34"/>
        <v>0</v>
      </c>
      <c r="J77" s="169"/>
      <c r="K77" s="169">
        <f t="shared" si="35"/>
        <v>0</v>
      </c>
      <c r="L77" s="169">
        <v>21</v>
      </c>
      <c r="M77" s="169">
        <f t="shared" si="36"/>
        <v>0</v>
      </c>
      <c r="N77" s="161">
        <v>0</v>
      </c>
      <c r="O77" s="161">
        <f t="shared" si="37"/>
        <v>0</v>
      </c>
      <c r="P77" s="161">
        <v>0</v>
      </c>
      <c r="Q77" s="161">
        <f t="shared" si="38"/>
        <v>0</v>
      </c>
      <c r="R77" s="161"/>
      <c r="S77" s="161"/>
      <c r="T77" s="162">
        <v>0</v>
      </c>
      <c r="U77" s="161">
        <f t="shared" si="39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97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>
        <v>66</v>
      </c>
      <c r="B78" s="158" t="s">
        <v>228</v>
      </c>
      <c r="C78" s="191" t="s">
        <v>229</v>
      </c>
      <c r="D78" s="160" t="s">
        <v>209</v>
      </c>
      <c r="E78" s="166">
        <v>35</v>
      </c>
      <c r="F78" s="168">
        <f t="shared" si="32"/>
        <v>0</v>
      </c>
      <c r="G78" s="169">
        <f t="shared" si="33"/>
        <v>0</v>
      </c>
      <c r="H78" s="169"/>
      <c r="I78" s="169">
        <f t="shared" si="34"/>
        <v>0</v>
      </c>
      <c r="J78" s="169"/>
      <c r="K78" s="169">
        <f t="shared" si="35"/>
        <v>0</v>
      </c>
      <c r="L78" s="169">
        <v>21</v>
      </c>
      <c r="M78" s="169">
        <f t="shared" si="36"/>
        <v>0</v>
      </c>
      <c r="N78" s="161">
        <v>0</v>
      </c>
      <c r="O78" s="161">
        <f t="shared" si="37"/>
        <v>0</v>
      </c>
      <c r="P78" s="161">
        <v>0</v>
      </c>
      <c r="Q78" s="161">
        <f t="shared" si="38"/>
        <v>0</v>
      </c>
      <c r="R78" s="161"/>
      <c r="S78" s="161"/>
      <c r="T78" s="162">
        <v>4.2000000000000003E-2</v>
      </c>
      <c r="U78" s="161">
        <f t="shared" si="39"/>
        <v>1.47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97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67</v>
      </c>
      <c r="B79" s="158" t="s">
        <v>230</v>
      </c>
      <c r="C79" s="191" t="s">
        <v>231</v>
      </c>
      <c r="D79" s="160" t="s">
        <v>121</v>
      </c>
      <c r="E79" s="166">
        <v>4</v>
      </c>
      <c r="F79" s="168">
        <f t="shared" si="32"/>
        <v>0</v>
      </c>
      <c r="G79" s="169">
        <f t="shared" si="33"/>
        <v>0</v>
      </c>
      <c r="H79" s="169"/>
      <c r="I79" s="169">
        <f t="shared" si="34"/>
        <v>0</v>
      </c>
      <c r="J79" s="169"/>
      <c r="K79" s="169">
        <f t="shared" si="35"/>
        <v>0</v>
      </c>
      <c r="L79" s="169">
        <v>21</v>
      </c>
      <c r="M79" s="169">
        <f t="shared" si="36"/>
        <v>0</v>
      </c>
      <c r="N79" s="161">
        <v>0</v>
      </c>
      <c r="O79" s="161">
        <f t="shared" si="37"/>
        <v>0</v>
      </c>
      <c r="P79" s="161">
        <v>0</v>
      </c>
      <c r="Q79" s="161">
        <f t="shared" si="38"/>
        <v>0</v>
      </c>
      <c r="R79" s="161"/>
      <c r="S79" s="161"/>
      <c r="T79" s="162">
        <v>0</v>
      </c>
      <c r="U79" s="161">
        <f t="shared" si="39"/>
        <v>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214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68</v>
      </c>
      <c r="B80" s="158" t="s">
        <v>232</v>
      </c>
      <c r="C80" s="191" t="s">
        <v>233</v>
      </c>
      <c r="D80" s="160" t="s">
        <v>121</v>
      </c>
      <c r="E80" s="166">
        <v>2</v>
      </c>
      <c r="F80" s="168">
        <f t="shared" si="32"/>
        <v>0</v>
      </c>
      <c r="G80" s="169">
        <f t="shared" si="33"/>
        <v>0</v>
      </c>
      <c r="H80" s="169"/>
      <c r="I80" s="169">
        <f t="shared" si="34"/>
        <v>0</v>
      </c>
      <c r="J80" s="169"/>
      <c r="K80" s="169">
        <f t="shared" si="35"/>
        <v>0</v>
      </c>
      <c r="L80" s="169">
        <v>21</v>
      </c>
      <c r="M80" s="169">
        <f t="shared" si="36"/>
        <v>0</v>
      </c>
      <c r="N80" s="161">
        <v>0</v>
      </c>
      <c r="O80" s="161">
        <f t="shared" si="37"/>
        <v>0</v>
      </c>
      <c r="P80" s="161">
        <v>0</v>
      </c>
      <c r="Q80" s="161">
        <f t="shared" si="38"/>
        <v>0</v>
      </c>
      <c r="R80" s="161"/>
      <c r="S80" s="161"/>
      <c r="T80" s="162">
        <v>0</v>
      </c>
      <c r="U80" s="161">
        <f t="shared" si="39"/>
        <v>0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214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>
        <v>69</v>
      </c>
      <c r="B81" s="158" t="s">
        <v>234</v>
      </c>
      <c r="C81" s="191" t="s">
        <v>235</v>
      </c>
      <c r="D81" s="160" t="s">
        <v>121</v>
      </c>
      <c r="E81" s="166">
        <v>6</v>
      </c>
      <c r="F81" s="168">
        <f t="shared" si="32"/>
        <v>0</v>
      </c>
      <c r="G81" s="169">
        <f t="shared" si="33"/>
        <v>0</v>
      </c>
      <c r="H81" s="169"/>
      <c r="I81" s="169">
        <f t="shared" si="34"/>
        <v>0</v>
      </c>
      <c r="J81" s="169"/>
      <c r="K81" s="169">
        <f t="shared" si="35"/>
        <v>0</v>
      </c>
      <c r="L81" s="169">
        <v>21</v>
      </c>
      <c r="M81" s="169">
        <f t="shared" si="36"/>
        <v>0</v>
      </c>
      <c r="N81" s="161">
        <v>0</v>
      </c>
      <c r="O81" s="161">
        <f t="shared" si="37"/>
        <v>0</v>
      </c>
      <c r="P81" s="161">
        <v>0</v>
      </c>
      <c r="Q81" s="161">
        <f t="shared" si="38"/>
        <v>0</v>
      </c>
      <c r="R81" s="161"/>
      <c r="S81" s="161"/>
      <c r="T81" s="162">
        <v>0</v>
      </c>
      <c r="U81" s="161">
        <f t="shared" si="39"/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97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x14ac:dyDescent="0.2">
      <c r="A82" s="153" t="s">
        <v>92</v>
      </c>
      <c r="B82" s="159" t="s">
        <v>61</v>
      </c>
      <c r="C82" s="192" t="s">
        <v>62</v>
      </c>
      <c r="D82" s="163"/>
      <c r="E82" s="167"/>
      <c r="F82" s="170"/>
      <c r="G82" s="170">
        <f>SUMIF(AE83:AE85,"&lt;&gt;NOR",G83:G85)</f>
        <v>0</v>
      </c>
      <c r="H82" s="170"/>
      <c r="I82" s="170">
        <f>SUM(I83:I85)</f>
        <v>0</v>
      </c>
      <c r="J82" s="170"/>
      <c r="K82" s="170">
        <f>SUM(K83:K85)</f>
        <v>0</v>
      </c>
      <c r="L82" s="170"/>
      <c r="M82" s="170">
        <f>SUM(M83:M85)</f>
        <v>0</v>
      </c>
      <c r="N82" s="164"/>
      <c r="O82" s="164">
        <f>SUM(O83:O85)</f>
        <v>0</v>
      </c>
      <c r="P82" s="164"/>
      <c r="Q82" s="164">
        <f>SUM(Q83:Q85)</f>
        <v>0</v>
      </c>
      <c r="R82" s="164"/>
      <c r="S82" s="164"/>
      <c r="T82" s="165"/>
      <c r="U82" s="164">
        <f>SUM(U83:U85)</f>
        <v>0</v>
      </c>
      <c r="AE82" t="s">
        <v>93</v>
      </c>
    </row>
    <row r="83" spans="1:60" outlineLevel="1" x14ac:dyDescent="0.2">
      <c r="A83" s="152">
        <v>70</v>
      </c>
      <c r="B83" s="158" t="s">
        <v>236</v>
      </c>
      <c r="C83" s="191" t="s">
        <v>237</v>
      </c>
      <c r="D83" s="160" t="s">
        <v>209</v>
      </c>
      <c r="E83" s="166">
        <v>30</v>
      </c>
      <c r="F83" s="168">
        <f>H83+J83</f>
        <v>0</v>
      </c>
      <c r="G83" s="169">
        <f>ROUND(E83*F83,2)</f>
        <v>0</v>
      </c>
      <c r="H83" s="169"/>
      <c r="I83" s="169">
        <f>ROUND(E83*H83,2)</f>
        <v>0</v>
      </c>
      <c r="J83" s="169"/>
      <c r="K83" s="169">
        <f>ROUND(E83*J83,2)</f>
        <v>0</v>
      </c>
      <c r="L83" s="169">
        <v>21</v>
      </c>
      <c r="M83" s="169">
        <f>G83*(1+L83/100)</f>
        <v>0</v>
      </c>
      <c r="N83" s="161">
        <v>0</v>
      </c>
      <c r="O83" s="161">
        <f>ROUND(E83*N83,5)</f>
        <v>0</v>
      </c>
      <c r="P83" s="161">
        <v>0</v>
      </c>
      <c r="Q83" s="161">
        <f>ROUND(E83*P83,5)</f>
        <v>0</v>
      </c>
      <c r="R83" s="161"/>
      <c r="S83" s="161"/>
      <c r="T83" s="162">
        <v>0</v>
      </c>
      <c r="U83" s="161">
        <f>ROUND(E83*T83,2)</f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97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>
        <v>71</v>
      </c>
      <c r="B84" s="158" t="s">
        <v>238</v>
      </c>
      <c r="C84" s="191" t="s">
        <v>239</v>
      </c>
      <c r="D84" s="160" t="s">
        <v>209</v>
      </c>
      <c r="E84" s="166">
        <v>45</v>
      </c>
      <c r="F84" s="168">
        <f>H84+J84</f>
        <v>0</v>
      </c>
      <c r="G84" s="169">
        <f>ROUND(E84*F84,2)</f>
        <v>0</v>
      </c>
      <c r="H84" s="169"/>
      <c r="I84" s="169">
        <f>ROUND(E84*H84,2)</f>
        <v>0</v>
      </c>
      <c r="J84" s="169"/>
      <c r="K84" s="169">
        <f>ROUND(E84*J84,2)</f>
        <v>0</v>
      </c>
      <c r="L84" s="169">
        <v>21</v>
      </c>
      <c r="M84" s="169">
        <f>G84*(1+L84/100)</f>
        <v>0</v>
      </c>
      <c r="N84" s="161">
        <v>0</v>
      </c>
      <c r="O84" s="161">
        <f>ROUND(E84*N84,5)</f>
        <v>0</v>
      </c>
      <c r="P84" s="161">
        <v>0</v>
      </c>
      <c r="Q84" s="161">
        <f>ROUND(E84*P84,5)</f>
        <v>0</v>
      </c>
      <c r="R84" s="161"/>
      <c r="S84" s="161"/>
      <c r="T84" s="162">
        <v>0</v>
      </c>
      <c r="U84" s="161">
        <f>ROUND(E84*T84,2)</f>
        <v>0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97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>
        <v>72</v>
      </c>
      <c r="B85" s="158" t="s">
        <v>240</v>
      </c>
      <c r="C85" s="191" t="s">
        <v>241</v>
      </c>
      <c r="D85" s="160" t="s">
        <v>209</v>
      </c>
      <c r="E85" s="166">
        <v>55</v>
      </c>
      <c r="F85" s="168">
        <f>H85+J85</f>
        <v>0</v>
      </c>
      <c r="G85" s="169">
        <f>ROUND(E85*F85,2)</f>
        <v>0</v>
      </c>
      <c r="H85" s="169"/>
      <c r="I85" s="169">
        <f>ROUND(E85*H85,2)</f>
        <v>0</v>
      </c>
      <c r="J85" s="169"/>
      <c r="K85" s="169">
        <f>ROUND(E85*J85,2)</f>
        <v>0</v>
      </c>
      <c r="L85" s="169">
        <v>21</v>
      </c>
      <c r="M85" s="169">
        <f>G85*(1+L85/100)</f>
        <v>0</v>
      </c>
      <c r="N85" s="161">
        <v>0</v>
      </c>
      <c r="O85" s="161">
        <f>ROUND(E85*N85,5)</f>
        <v>0</v>
      </c>
      <c r="P85" s="161">
        <v>0</v>
      </c>
      <c r="Q85" s="161">
        <f>ROUND(E85*P85,5)</f>
        <v>0</v>
      </c>
      <c r="R85" s="161"/>
      <c r="S85" s="161"/>
      <c r="T85" s="162">
        <v>0</v>
      </c>
      <c r="U85" s="161">
        <f>ROUND(E85*T85,2)</f>
        <v>0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97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53" t="s">
        <v>92</v>
      </c>
      <c r="B86" s="159" t="s">
        <v>63</v>
      </c>
      <c r="C86" s="192" t="s">
        <v>64</v>
      </c>
      <c r="D86" s="163"/>
      <c r="E86" s="167"/>
      <c r="F86" s="170"/>
      <c r="G86" s="170">
        <f>SUMIF(AE87:AE92,"&lt;&gt;NOR",G87:G92)</f>
        <v>0</v>
      </c>
      <c r="H86" s="170"/>
      <c r="I86" s="170">
        <f>SUM(I87:I92)</f>
        <v>0</v>
      </c>
      <c r="J86" s="170"/>
      <c r="K86" s="170">
        <f>SUM(K87:K92)</f>
        <v>0</v>
      </c>
      <c r="L86" s="170"/>
      <c r="M86" s="170">
        <f>SUM(M87:M92)</f>
        <v>0</v>
      </c>
      <c r="N86" s="164"/>
      <c r="O86" s="164">
        <f>SUM(O87:O92)</f>
        <v>0</v>
      </c>
      <c r="P86" s="164"/>
      <c r="Q86" s="164">
        <f>SUM(Q87:Q92)</f>
        <v>0</v>
      </c>
      <c r="R86" s="164"/>
      <c r="S86" s="164"/>
      <c r="T86" s="165"/>
      <c r="U86" s="164">
        <f>SUM(U87:U92)</f>
        <v>0</v>
      </c>
      <c r="AE86" t="s">
        <v>93</v>
      </c>
    </row>
    <row r="87" spans="1:60" outlineLevel="1" x14ac:dyDescent="0.2">
      <c r="A87" s="152">
        <v>73</v>
      </c>
      <c r="B87" s="158" t="s">
        <v>51</v>
      </c>
      <c r="C87" s="191" t="s">
        <v>242</v>
      </c>
      <c r="D87" s="160" t="s">
        <v>166</v>
      </c>
      <c r="E87" s="166">
        <v>1</v>
      </c>
      <c r="F87" s="168">
        <f t="shared" ref="F87:F92" si="40">H87+J87</f>
        <v>0</v>
      </c>
      <c r="G87" s="169">
        <f t="shared" ref="G87:G92" si="41">ROUND(E87*F87,2)</f>
        <v>0</v>
      </c>
      <c r="H87" s="169"/>
      <c r="I87" s="169">
        <f t="shared" ref="I87:I92" si="42">ROUND(E87*H87,2)</f>
        <v>0</v>
      </c>
      <c r="J87" s="169"/>
      <c r="K87" s="169">
        <f t="shared" ref="K87:K92" si="43">ROUND(E87*J87,2)</f>
        <v>0</v>
      </c>
      <c r="L87" s="169">
        <v>21</v>
      </c>
      <c r="M87" s="169">
        <f t="shared" ref="M87:M92" si="44">G87*(1+L87/100)</f>
        <v>0</v>
      </c>
      <c r="N87" s="161">
        <v>0</v>
      </c>
      <c r="O87" s="161">
        <f t="shared" ref="O87:O92" si="45">ROUND(E87*N87,5)</f>
        <v>0</v>
      </c>
      <c r="P87" s="161">
        <v>0</v>
      </c>
      <c r="Q87" s="161">
        <f t="shared" ref="Q87:Q92" si="46">ROUND(E87*P87,5)</f>
        <v>0</v>
      </c>
      <c r="R87" s="161"/>
      <c r="S87" s="161"/>
      <c r="T87" s="162">
        <v>0</v>
      </c>
      <c r="U87" s="161">
        <f t="shared" ref="U87:U92" si="47">ROUND(E87*T87,2)</f>
        <v>0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214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>
        <v>74</v>
      </c>
      <c r="B88" s="158" t="s">
        <v>53</v>
      </c>
      <c r="C88" s="191" t="s">
        <v>243</v>
      </c>
      <c r="D88" s="160" t="s">
        <v>166</v>
      </c>
      <c r="E88" s="166">
        <v>1</v>
      </c>
      <c r="F88" s="168">
        <f t="shared" si="40"/>
        <v>0</v>
      </c>
      <c r="G88" s="169">
        <f t="shared" si="41"/>
        <v>0</v>
      </c>
      <c r="H88" s="169"/>
      <c r="I88" s="169">
        <f t="shared" si="42"/>
        <v>0</v>
      </c>
      <c r="J88" s="169"/>
      <c r="K88" s="169">
        <f t="shared" si="43"/>
        <v>0</v>
      </c>
      <c r="L88" s="169">
        <v>21</v>
      </c>
      <c r="M88" s="169">
        <f t="shared" si="44"/>
        <v>0</v>
      </c>
      <c r="N88" s="161">
        <v>0</v>
      </c>
      <c r="O88" s="161">
        <f t="shared" si="45"/>
        <v>0</v>
      </c>
      <c r="P88" s="161">
        <v>0</v>
      </c>
      <c r="Q88" s="161">
        <f t="shared" si="46"/>
        <v>0</v>
      </c>
      <c r="R88" s="161"/>
      <c r="S88" s="161"/>
      <c r="T88" s="162">
        <v>0</v>
      </c>
      <c r="U88" s="161">
        <f t="shared" si="47"/>
        <v>0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214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>
        <v>75</v>
      </c>
      <c r="B89" s="158" t="s">
        <v>53</v>
      </c>
      <c r="C89" s="191" t="s">
        <v>244</v>
      </c>
      <c r="D89" s="160" t="s">
        <v>166</v>
      </c>
      <c r="E89" s="166">
        <v>1</v>
      </c>
      <c r="F89" s="168">
        <f t="shared" si="40"/>
        <v>0</v>
      </c>
      <c r="G89" s="169">
        <f t="shared" si="41"/>
        <v>0</v>
      </c>
      <c r="H89" s="169"/>
      <c r="I89" s="169">
        <f t="shared" si="42"/>
        <v>0</v>
      </c>
      <c r="J89" s="169"/>
      <c r="K89" s="169">
        <f t="shared" si="43"/>
        <v>0</v>
      </c>
      <c r="L89" s="169">
        <v>21</v>
      </c>
      <c r="M89" s="169">
        <f t="shared" si="44"/>
        <v>0</v>
      </c>
      <c r="N89" s="161">
        <v>0</v>
      </c>
      <c r="O89" s="161">
        <f t="shared" si="45"/>
        <v>0</v>
      </c>
      <c r="P89" s="161">
        <v>0</v>
      </c>
      <c r="Q89" s="161">
        <f t="shared" si="46"/>
        <v>0</v>
      </c>
      <c r="R89" s="161"/>
      <c r="S89" s="161"/>
      <c r="T89" s="162">
        <v>0</v>
      </c>
      <c r="U89" s="161">
        <f t="shared" si="47"/>
        <v>0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214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>
        <v>76</v>
      </c>
      <c r="B90" s="158" t="s">
        <v>57</v>
      </c>
      <c r="C90" s="191" t="s">
        <v>245</v>
      </c>
      <c r="D90" s="160" t="s">
        <v>246</v>
      </c>
      <c r="E90" s="166">
        <v>40</v>
      </c>
      <c r="F90" s="168">
        <f t="shared" si="40"/>
        <v>0</v>
      </c>
      <c r="G90" s="169">
        <f t="shared" si="41"/>
        <v>0</v>
      </c>
      <c r="H90" s="169"/>
      <c r="I90" s="169">
        <f t="shared" si="42"/>
        <v>0</v>
      </c>
      <c r="J90" s="169"/>
      <c r="K90" s="169">
        <f t="shared" si="43"/>
        <v>0</v>
      </c>
      <c r="L90" s="169">
        <v>21</v>
      </c>
      <c r="M90" s="169">
        <f t="shared" si="44"/>
        <v>0</v>
      </c>
      <c r="N90" s="161">
        <v>0</v>
      </c>
      <c r="O90" s="161">
        <f t="shared" si="45"/>
        <v>0</v>
      </c>
      <c r="P90" s="161">
        <v>0</v>
      </c>
      <c r="Q90" s="161">
        <f t="shared" si="46"/>
        <v>0</v>
      </c>
      <c r="R90" s="161"/>
      <c r="S90" s="161"/>
      <c r="T90" s="162">
        <v>0</v>
      </c>
      <c r="U90" s="161">
        <f t="shared" si="47"/>
        <v>0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214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>
        <v>77</v>
      </c>
      <c r="B91" s="158" t="s">
        <v>247</v>
      </c>
      <c r="C91" s="191" t="s">
        <v>248</v>
      </c>
      <c r="D91" s="160" t="s">
        <v>246</v>
      </c>
      <c r="E91" s="166">
        <v>2</v>
      </c>
      <c r="F91" s="168">
        <f t="shared" si="40"/>
        <v>0</v>
      </c>
      <c r="G91" s="169">
        <f t="shared" si="41"/>
        <v>0</v>
      </c>
      <c r="H91" s="169"/>
      <c r="I91" s="169">
        <f t="shared" si="42"/>
        <v>0</v>
      </c>
      <c r="J91" s="169"/>
      <c r="K91" s="169">
        <f t="shared" si="43"/>
        <v>0</v>
      </c>
      <c r="L91" s="169">
        <v>21</v>
      </c>
      <c r="M91" s="169">
        <f t="shared" si="44"/>
        <v>0</v>
      </c>
      <c r="N91" s="161">
        <v>0</v>
      </c>
      <c r="O91" s="161">
        <f t="shared" si="45"/>
        <v>0</v>
      </c>
      <c r="P91" s="161">
        <v>0</v>
      </c>
      <c r="Q91" s="161">
        <f t="shared" si="46"/>
        <v>0</v>
      </c>
      <c r="R91" s="161"/>
      <c r="S91" s="161"/>
      <c r="T91" s="162">
        <v>0</v>
      </c>
      <c r="U91" s="161">
        <f t="shared" si="47"/>
        <v>0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97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79">
        <v>78</v>
      </c>
      <c r="B92" s="180" t="s">
        <v>249</v>
      </c>
      <c r="C92" s="193" t="s">
        <v>250</v>
      </c>
      <c r="D92" s="181" t="s">
        <v>166</v>
      </c>
      <c r="E92" s="182">
        <v>1</v>
      </c>
      <c r="F92" s="183">
        <f t="shared" si="40"/>
        <v>0</v>
      </c>
      <c r="G92" s="184">
        <f t="shared" si="41"/>
        <v>0</v>
      </c>
      <c r="H92" s="184"/>
      <c r="I92" s="184">
        <f t="shared" si="42"/>
        <v>0</v>
      </c>
      <c r="J92" s="184"/>
      <c r="K92" s="184">
        <f t="shared" si="43"/>
        <v>0</v>
      </c>
      <c r="L92" s="184">
        <v>21</v>
      </c>
      <c r="M92" s="184">
        <f t="shared" si="44"/>
        <v>0</v>
      </c>
      <c r="N92" s="185">
        <v>0</v>
      </c>
      <c r="O92" s="185">
        <f t="shared" si="45"/>
        <v>0</v>
      </c>
      <c r="P92" s="185">
        <v>0</v>
      </c>
      <c r="Q92" s="185">
        <f t="shared" si="46"/>
        <v>0</v>
      </c>
      <c r="R92" s="185"/>
      <c r="S92" s="185"/>
      <c r="T92" s="186">
        <v>0</v>
      </c>
      <c r="U92" s="185">
        <f t="shared" si="47"/>
        <v>0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97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6"/>
      <c r="B93" s="7" t="s">
        <v>251</v>
      </c>
      <c r="C93" s="194" t="s">
        <v>251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v>12</v>
      </c>
      <c r="AD93">
        <v>21</v>
      </c>
    </row>
    <row r="94" spans="1:60" x14ac:dyDescent="0.2">
      <c r="A94" s="187"/>
      <c r="B94" s="188" t="s">
        <v>28</v>
      </c>
      <c r="C94" s="195" t="s">
        <v>251</v>
      </c>
      <c r="D94" s="189"/>
      <c r="E94" s="189"/>
      <c r="F94" s="189"/>
      <c r="G94" s="190">
        <f>G8+G20+G30+G37+G59+G82+G86</f>
        <v>0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C94">
        <f>SUMIF(L7:L92,AC93,G7:G92)</f>
        <v>0</v>
      </c>
      <c r="AD94">
        <f>SUMIF(L7:L92,AD93,G7:G92)</f>
        <v>0</v>
      </c>
      <c r="AE94" t="s">
        <v>252</v>
      </c>
    </row>
    <row r="95" spans="1:60" x14ac:dyDescent="0.2">
      <c r="A95" s="6"/>
      <c r="B95" s="7" t="s">
        <v>251</v>
      </c>
      <c r="C95" s="194" t="s">
        <v>251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6"/>
      <c r="B96" s="7" t="s">
        <v>251</v>
      </c>
      <c r="C96" s="194" t="s">
        <v>251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57" t="s">
        <v>253</v>
      </c>
      <c r="B97" s="257"/>
      <c r="C97" s="258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59"/>
      <c r="B98" s="260"/>
      <c r="C98" s="261"/>
      <c r="D98" s="260"/>
      <c r="E98" s="260"/>
      <c r="F98" s="260"/>
      <c r="G98" s="262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E98" t="s">
        <v>254</v>
      </c>
    </row>
    <row r="99" spans="1:31" x14ac:dyDescent="0.2">
      <c r="A99" s="263"/>
      <c r="B99" s="264"/>
      <c r="C99" s="265"/>
      <c r="D99" s="264"/>
      <c r="E99" s="264"/>
      <c r="F99" s="264"/>
      <c r="G99" s="26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63"/>
      <c r="B100" s="264"/>
      <c r="C100" s="265"/>
      <c r="D100" s="264"/>
      <c r="E100" s="264"/>
      <c r="F100" s="264"/>
      <c r="G100" s="26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63"/>
      <c r="B101" s="264"/>
      <c r="C101" s="265"/>
      <c r="D101" s="264"/>
      <c r="E101" s="264"/>
      <c r="F101" s="264"/>
      <c r="G101" s="26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267"/>
      <c r="B102" s="268"/>
      <c r="C102" s="269"/>
      <c r="D102" s="268"/>
      <c r="E102" s="268"/>
      <c r="F102" s="268"/>
      <c r="G102" s="270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A103" s="6"/>
      <c r="B103" s="7" t="s">
        <v>251</v>
      </c>
      <c r="C103" s="194" t="s">
        <v>251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C104" s="196"/>
      <c r="AE104" t="s">
        <v>255</v>
      </c>
    </row>
  </sheetData>
  <sheetProtection algorithmName="SHA-512" hashValue="rICKDZ25t7/HvT4O94xob7HSo0yblvFj9pSCHJQxZhj71W8H7RMxa2Izx8qABzCgH5DwqHN2ceux2f06SCvycA==" saltValue="Dh60CHd63atQpgaHF0ysZw==" spinCount="100000" sheet="1" objects="1" scenarios="1"/>
  <mergeCells count="6">
    <mergeCell ref="A98:G102"/>
    <mergeCell ref="A1:G1"/>
    <mergeCell ref="C2:G2"/>
    <mergeCell ref="C3:G3"/>
    <mergeCell ref="C4:G4"/>
    <mergeCell ref="A97:C97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Dkr</dc:creator>
  <cp:lastModifiedBy>Dkr</cp:lastModifiedBy>
  <cp:lastPrinted>2014-02-28T09:52:57Z</cp:lastPrinted>
  <dcterms:created xsi:type="dcterms:W3CDTF">2009-04-08T07:15:50Z</dcterms:created>
  <dcterms:modified xsi:type="dcterms:W3CDTF">2025-07-28T11:34:14Z</dcterms:modified>
</cp:coreProperties>
</file>